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schoolsnsw-my.sharepoint.com/personal/taryn_ablott_det_nsw_edu_au/Documents/Documents/Editorial team/Projects/Curriculum Reform/Computing Technology 7-10/"/>
    </mc:Choice>
  </mc:AlternateContent>
  <xr:revisionPtr revIDLastSave="0" documentId="8_{8F1FA1EF-CEC8-4581-AF45-5FC1E9E6CF3D}" xr6:coauthVersionLast="47" xr6:coauthVersionMax="47" xr10:uidLastSave="{00000000-0000-0000-0000-000000000000}"/>
  <bookViews>
    <workbookView xWindow="-110" yWindow="-110" windowWidth="24220" windowHeight="15500" tabRatio="675" xr2:uid="{6374E41C-562A-4AA5-A8CB-B671645FB0C1}"/>
  </bookViews>
  <sheets>
    <sheet name="Introduction" sheetId="13" r:id="rId1"/>
    <sheet name="Instructions for use" sheetId="14" r:id="rId2"/>
    <sheet name="Dashboard - Outcome mapping" sheetId="4" r:id="rId3"/>
    <sheet name="Dashboard - Single focus areas" sheetId="1" r:id="rId4"/>
    <sheet name="Single focus area mapping" sheetId="2" r:id="rId5"/>
    <sheet name="Dashboard - Blended focus areas" sheetId="11" r:id="rId6"/>
    <sheet name="Blended focus area mapping" sheetId="5" r:id="rId7"/>
    <sheet name="NESA page" sheetId="16" r:id="rId8"/>
    <sheet name="Copyright page" sheetId="17" r:id="rId9"/>
    <sheet name="Dropdown data" sheetId="3" state="hidden"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11" l="1"/>
  <c r="G5" i="11"/>
  <c r="H6" i="11"/>
  <c r="I6" i="11"/>
  <c r="J6" i="11"/>
  <c r="G6" i="11"/>
  <c r="G4" i="1"/>
  <c r="G8" i="1"/>
  <c r="G7" i="1"/>
  <c r="G6" i="1"/>
  <c r="G5" i="1"/>
  <c r="G10" i="1"/>
  <c r="G9" i="1"/>
  <c r="I11" i="1"/>
  <c r="E3" i="11"/>
  <c r="E3" i="1"/>
  <c r="D3" i="11"/>
  <c r="N4" i="1"/>
  <c r="N5" i="1"/>
  <c r="N6" i="1"/>
  <c r="N7" i="1"/>
  <c r="N8" i="1"/>
  <c r="N9" i="1"/>
  <c r="N10" i="1"/>
  <c r="N11" i="1"/>
  <c r="N12" i="1"/>
  <c r="N13" i="1"/>
  <c r="N14" i="1"/>
  <c r="N15" i="1"/>
  <c r="N17" i="1"/>
  <c r="N18" i="1"/>
  <c r="N19" i="1"/>
  <c r="N20" i="1"/>
  <c r="N22" i="1"/>
  <c r="N23" i="1"/>
  <c r="N24" i="1"/>
  <c r="N25" i="1"/>
  <c r="N26" i="1"/>
  <c r="N27" i="1"/>
  <c r="N28" i="1"/>
  <c r="N29" i="1"/>
  <c r="N30" i="1"/>
  <c r="N31" i="1"/>
  <c r="N32" i="1"/>
  <c r="N33" i="1"/>
  <c r="N34" i="1"/>
  <c r="N35" i="1"/>
  <c r="N36" i="1"/>
  <c r="N37" i="1"/>
  <c r="N38" i="1"/>
  <c r="N39" i="1"/>
  <c r="N40" i="1"/>
  <c r="N42" i="1"/>
  <c r="N43" i="1"/>
  <c r="N44" i="1"/>
  <c r="N45" i="1"/>
  <c r="N46" i="1"/>
  <c r="N48" i="1"/>
  <c r="N49" i="1"/>
  <c r="N50" i="1"/>
  <c r="N51" i="1"/>
  <c r="N52" i="1"/>
  <c r="N53" i="1"/>
  <c r="N54" i="1"/>
  <c r="N55" i="1"/>
  <c r="N57" i="1"/>
  <c r="N58" i="1"/>
  <c r="N59" i="1"/>
  <c r="N60" i="1"/>
  <c r="N61" i="1"/>
  <c r="N62" i="1"/>
  <c r="N63" i="1"/>
  <c r="N64" i="1"/>
  <c r="N66" i="1"/>
  <c r="N67" i="1"/>
  <c r="N68" i="1"/>
  <c r="N69" i="1"/>
  <c r="N70" i="1"/>
  <c r="N71" i="1"/>
  <c r="N72" i="1"/>
  <c r="N73" i="1"/>
  <c r="N74" i="1"/>
  <c r="N75" i="1"/>
  <c r="N76" i="1"/>
  <c r="N77" i="1"/>
  <c r="N78" i="1"/>
  <c r="N79" i="1"/>
  <c r="N80" i="1"/>
  <c r="N82" i="1"/>
  <c r="N83" i="1"/>
  <c r="N84" i="1"/>
  <c r="N85" i="1"/>
  <c r="N86" i="1"/>
  <c r="N87" i="1"/>
  <c r="N89" i="1"/>
  <c r="N90" i="1"/>
  <c r="N91" i="1"/>
  <c r="N92" i="1"/>
  <c r="N93" i="1"/>
  <c r="N94" i="1"/>
  <c r="N95" i="1"/>
  <c r="N96" i="1"/>
  <c r="N97" i="1"/>
  <c r="N99" i="1"/>
  <c r="N100" i="1"/>
  <c r="N101" i="1"/>
  <c r="N102" i="1"/>
  <c r="N103" i="1"/>
  <c r="N104" i="1"/>
  <c r="N105" i="1"/>
  <c r="N106" i="1"/>
  <c r="N107" i="1"/>
  <c r="N108" i="1"/>
  <c r="N109" i="1"/>
  <c r="N110" i="1"/>
  <c r="N112" i="1"/>
  <c r="N113" i="1"/>
  <c r="N114" i="1"/>
  <c r="N115" i="1"/>
  <c r="N116" i="1"/>
  <c r="N117" i="1"/>
  <c r="N118" i="1"/>
  <c r="N119" i="1"/>
  <c r="N120" i="1"/>
  <c r="N121" i="1"/>
  <c r="N122" i="1"/>
  <c r="N123" i="1"/>
  <c r="N124" i="1"/>
  <c r="N126" i="1"/>
  <c r="N127" i="1"/>
  <c r="N128" i="1"/>
  <c r="N129" i="1"/>
  <c r="N130" i="1"/>
  <c r="N131" i="1"/>
  <c r="N132" i="1"/>
  <c r="N134" i="1"/>
  <c r="N135" i="1"/>
  <c r="N136" i="1"/>
  <c r="N137" i="1"/>
  <c r="N138" i="1"/>
  <c r="N139" i="1"/>
  <c r="N140" i="1"/>
  <c r="N141" i="1"/>
  <c r="N143" i="1"/>
  <c r="N144" i="1"/>
  <c r="N145" i="1"/>
  <c r="N146" i="1"/>
  <c r="N147" i="1"/>
  <c r="N148" i="1"/>
  <c r="N149" i="1"/>
  <c r="N150" i="1"/>
  <c r="N151" i="1"/>
  <c r="N152" i="1"/>
  <c r="N153" i="1"/>
  <c r="N154" i="1"/>
  <c r="N155" i="1"/>
  <c r="N157" i="1"/>
  <c r="N158" i="1"/>
  <c r="N159" i="1"/>
  <c r="N160" i="1"/>
  <c r="N161" i="1"/>
  <c r="N162" i="1"/>
  <c r="N163" i="1"/>
  <c r="N164" i="1"/>
  <c r="N165" i="1"/>
  <c r="N166" i="1"/>
  <c r="N168" i="1"/>
  <c r="N169" i="1"/>
  <c r="N170" i="1"/>
  <c r="N171" i="1"/>
  <c r="N172" i="1"/>
  <c r="N173" i="1"/>
  <c r="N175" i="1"/>
  <c r="N176" i="1"/>
  <c r="N177" i="1"/>
  <c r="N178" i="1"/>
  <c r="N179" i="1"/>
  <c r="N180" i="1"/>
  <c r="N181" i="1"/>
  <c r="N182" i="1"/>
  <c r="N184" i="1"/>
  <c r="N185" i="1"/>
  <c r="N186" i="1"/>
  <c r="N187" i="1"/>
  <c r="N188" i="1"/>
  <c r="N189" i="1"/>
  <c r="N190" i="1"/>
  <c r="N191" i="1"/>
  <c r="N192" i="1"/>
  <c r="N193" i="1"/>
  <c r="N194" i="1"/>
  <c r="N195" i="1"/>
  <c r="N197" i="1"/>
  <c r="N198" i="1"/>
  <c r="N199" i="1"/>
  <c r="N200" i="1"/>
  <c r="N201" i="1"/>
  <c r="N202" i="1"/>
  <c r="N203" i="1"/>
  <c r="N204" i="1"/>
  <c r="N205" i="1"/>
  <c r="N206" i="1"/>
  <c r="N207" i="1"/>
  <c r="N208" i="1"/>
  <c r="N209" i="1"/>
  <c r="N210" i="1"/>
  <c r="N211" i="1"/>
  <c r="N212" i="1"/>
  <c r="N213" i="1"/>
  <c r="N214" i="1"/>
  <c r="N215" i="1"/>
  <c r="N216" i="1"/>
  <c r="N217" i="1"/>
  <c r="N218" i="1"/>
  <c r="N220" i="1"/>
  <c r="N221" i="1"/>
  <c r="N222" i="1"/>
  <c r="N223" i="1"/>
  <c r="N224" i="1"/>
  <c r="N225" i="1"/>
  <c r="N227" i="1"/>
  <c r="N228" i="1"/>
  <c r="N229" i="1"/>
  <c r="N230" i="1"/>
  <c r="N231" i="1"/>
  <c r="N232" i="1"/>
  <c r="N233" i="1"/>
  <c r="N234" i="1"/>
  <c r="N236" i="1"/>
  <c r="N237" i="1"/>
  <c r="N238" i="1"/>
  <c r="N239" i="1"/>
  <c r="N240" i="1"/>
  <c r="N241" i="1"/>
  <c r="N242" i="1"/>
  <c r="N243" i="1"/>
  <c r="N244" i="1"/>
  <c r="N245" i="1"/>
  <c r="N246" i="1"/>
  <c r="N247" i="1"/>
  <c r="N248" i="1"/>
  <c r="N249" i="1"/>
  <c r="N250" i="1"/>
  <c r="N251" i="1"/>
  <c r="N252" i="1"/>
  <c r="N254" i="1"/>
  <c r="N255" i="1"/>
  <c r="N256" i="1"/>
  <c r="N257" i="1"/>
  <c r="N258" i="1"/>
  <c r="N259" i="1"/>
  <c r="N260" i="1"/>
  <c r="N261" i="1"/>
  <c r="N262" i="1"/>
  <c r="N263" i="1"/>
  <c r="N264" i="1"/>
  <c r="N265" i="1"/>
  <c r="N267" i="1"/>
  <c r="N268" i="1"/>
  <c r="N269" i="1"/>
  <c r="N270" i="1"/>
  <c r="N271" i="1"/>
  <c r="N272" i="1"/>
  <c r="F3" i="11" l="1"/>
  <c r="F23" i="4"/>
  <c r="F22" i="4"/>
  <c r="F21" i="4"/>
  <c r="F20" i="4"/>
  <c r="F19" i="4"/>
  <c r="F18" i="4"/>
  <c r="F17" i="4"/>
  <c r="F16" i="4"/>
  <c r="F15" i="4"/>
  <c r="F14" i="4"/>
  <c r="E23" i="4"/>
  <c r="E22" i="4"/>
  <c r="E21" i="4"/>
  <c r="E20" i="4"/>
  <c r="E19" i="4"/>
  <c r="E18" i="4"/>
  <c r="E17" i="4"/>
  <c r="E16" i="4"/>
  <c r="E15" i="4"/>
  <c r="E14" i="4"/>
  <c r="D23" i="4"/>
  <c r="D22" i="4"/>
  <c r="D21" i="4"/>
  <c r="D20" i="4"/>
  <c r="D19" i="4"/>
  <c r="D18" i="4"/>
  <c r="D16" i="4"/>
  <c r="D15" i="4"/>
  <c r="D14" i="4"/>
  <c r="C22" i="4"/>
  <c r="C20" i="4"/>
  <c r="C19" i="4"/>
  <c r="C18" i="4"/>
  <c r="C17" i="4"/>
  <c r="C16" i="4"/>
  <c r="C15" i="4"/>
  <c r="C14" i="4"/>
  <c r="C23" i="4"/>
  <c r="C21" i="4"/>
  <c r="D17" i="4"/>
  <c r="G17" i="11"/>
  <c r="H17" i="11"/>
  <c r="I17" i="11"/>
  <c r="J17" i="11"/>
  <c r="G18" i="11"/>
  <c r="H18" i="11"/>
  <c r="I18" i="11"/>
  <c r="J18" i="11"/>
  <c r="G19" i="11"/>
  <c r="H19" i="11"/>
  <c r="I19" i="11"/>
  <c r="J19" i="11"/>
  <c r="G7" i="11"/>
  <c r="G8" i="11"/>
  <c r="G9" i="11"/>
  <c r="G10" i="11"/>
  <c r="G11" i="11"/>
  <c r="G12" i="11"/>
  <c r="G13" i="11"/>
  <c r="G14" i="11"/>
  <c r="G15" i="11"/>
  <c r="G20" i="11"/>
  <c r="G22" i="11"/>
  <c r="G23" i="11"/>
  <c r="G24" i="11"/>
  <c r="G25" i="11"/>
  <c r="G26" i="11"/>
  <c r="G27" i="11"/>
  <c r="G28" i="11"/>
  <c r="G29" i="11"/>
  <c r="G30" i="11"/>
  <c r="G31" i="11"/>
  <c r="G32" i="11"/>
  <c r="G33" i="11"/>
  <c r="G34" i="11"/>
  <c r="G35" i="11"/>
  <c r="G36" i="11"/>
  <c r="G37" i="11"/>
  <c r="G38" i="11"/>
  <c r="G39" i="11"/>
  <c r="G40" i="11"/>
  <c r="G42" i="11"/>
  <c r="G43" i="11"/>
  <c r="G44" i="11"/>
  <c r="G45" i="11"/>
  <c r="G46" i="11"/>
  <c r="G48" i="11"/>
  <c r="G49" i="11"/>
  <c r="G50" i="11"/>
  <c r="G51" i="11"/>
  <c r="G52" i="11"/>
  <c r="G53" i="11"/>
  <c r="G54" i="11"/>
  <c r="G55" i="11"/>
  <c r="G57" i="11"/>
  <c r="G58" i="11"/>
  <c r="G59" i="11"/>
  <c r="G60" i="11"/>
  <c r="G61" i="11"/>
  <c r="G62" i="11"/>
  <c r="G63" i="11"/>
  <c r="G64" i="11"/>
  <c r="G66" i="11"/>
  <c r="G67" i="11"/>
  <c r="G68" i="11"/>
  <c r="G69" i="11"/>
  <c r="G70" i="11"/>
  <c r="G71" i="11"/>
  <c r="G72" i="11"/>
  <c r="G73" i="11"/>
  <c r="G74" i="11"/>
  <c r="G75" i="11"/>
  <c r="G76" i="11"/>
  <c r="G77" i="11"/>
  <c r="G78" i="11"/>
  <c r="G79" i="11"/>
  <c r="G80" i="11"/>
  <c r="G82" i="11"/>
  <c r="G83" i="11"/>
  <c r="G84" i="11"/>
  <c r="G85" i="11"/>
  <c r="G86" i="11"/>
  <c r="G87" i="11"/>
  <c r="G89" i="11"/>
  <c r="G90" i="11"/>
  <c r="G91" i="11"/>
  <c r="G92" i="11"/>
  <c r="G93" i="11"/>
  <c r="G94" i="11"/>
  <c r="G95" i="11"/>
  <c r="G96" i="11"/>
  <c r="G97" i="11"/>
  <c r="G99" i="11"/>
  <c r="G100" i="11"/>
  <c r="G101" i="11"/>
  <c r="G102" i="11"/>
  <c r="G103" i="11"/>
  <c r="G104" i="11"/>
  <c r="G105" i="11"/>
  <c r="G106" i="11"/>
  <c r="G107" i="11"/>
  <c r="G108" i="11"/>
  <c r="G109" i="11"/>
  <c r="G110" i="11"/>
  <c r="G112" i="11"/>
  <c r="G113" i="11"/>
  <c r="G114" i="11"/>
  <c r="G115" i="11"/>
  <c r="G116" i="11"/>
  <c r="G117" i="11"/>
  <c r="G118" i="11"/>
  <c r="G119" i="11"/>
  <c r="G120" i="11"/>
  <c r="G121" i="11"/>
  <c r="G122" i="11"/>
  <c r="G123" i="11"/>
  <c r="G124" i="11"/>
  <c r="G126" i="11"/>
  <c r="G127" i="11"/>
  <c r="G128" i="11"/>
  <c r="G129" i="11"/>
  <c r="G130" i="11"/>
  <c r="G131" i="11"/>
  <c r="G132" i="11"/>
  <c r="G134" i="11"/>
  <c r="G135" i="11"/>
  <c r="G136" i="11"/>
  <c r="G137" i="11"/>
  <c r="G138" i="11"/>
  <c r="G139" i="11"/>
  <c r="G140" i="11"/>
  <c r="G141" i="11"/>
  <c r="G143" i="11"/>
  <c r="G144" i="11"/>
  <c r="G145" i="11"/>
  <c r="G146" i="11"/>
  <c r="G147" i="11"/>
  <c r="G148" i="11"/>
  <c r="G149" i="11"/>
  <c r="G150" i="11"/>
  <c r="G151" i="11"/>
  <c r="G152" i="11"/>
  <c r="G153" i="11"/>
  <c r="G154" i="11"/>
  <c r="G155" i="11"/>
  <c r="G157" i="11"/>
  <c r="G158" i="11"/>
  <c r="G159" i="11"/>
  <c r="G160" i="11"/>
  <c r="G161" i="11"/>
  <c r="G162" i="11"/>
  <c r="G163" i="11"/>
  <c r="G164" i="11"/>
  <c r="G165" i="11"/>
  <c r="G166" i="11"/>
  <c r="G168" i="11"/>
  <c r="G169" i="11"/>
  <c r="G170" i="11"/>
  <c r="G171" i="11"/>
  <c r="G172" i="11"/>
  <c r="G173" i="11"/>
  <c r="G175" i="11"/>
  <c r="G176" i="11"/>
  <c r="G177" i="11"/>
  <c r="G178" i="11"/>
  <c r="G179" i="11"/>
  <c r="G180" i="11"/>
  <c r="G181" i="11"/>
  <c r="G182" i="11"/>
  <c r="G184" i="11"/>
  <c r="G185" i="11"/>
  <c r="G186" i="11"/>
  <c r="G187" i="11"/>
  <c r="G188" i="11"/>
  <c r="G189" i="11"/>
  <c r="G190" i="11"/>
  <c r="G191" i="11"/>
  <c r="G192" i="11"/>
  <c r="G193" i="11"/>
  <c r="G194" i="11"/>
  <c r="G195" i="11"/>
  <c r="G197" i="11"/>
  <c r="G198" i="11"/>
  <c r="G199" i="11"/>
  <c r="G200" i="11"/>
  <c r="G201" i="11"/>
  <c r="G202" i="11"/>
  <c r="G203" i="11"/>
  <c r="G204" i="11"/>
  <c r="G205" i="11"/>
  <c r="G206" i="11"/>
  <c r="G207" i="11"/>
  <c r="G208" i="11"/>
  <c r="G209" i="11"/>
  <c r="G210" i="11"/>
  <c r="G211" i="11"/>
  <c r="G212" i="11"/>
  <c r="G213" i="11"/>
  <c r="G214" i="11"/>
  <c r="G215" i="11"/>
  <c r="G216" i="11"/>
  <c r="G217" i="11"/>
  <c r="G218" i="11"/>
  <c r="G220" i="11"/>
  <c r="G221" i="11"/>
  <c r="G222" i="11"/>
  <c r="G223" i="11"/>
  <c r="G224" i="11"/>
  <c r="G225" i="11"/>
  <c r="G227" i="11"/>
  <c r="G228" i="11"/>
  <c r="G229" i="11"/>
  <c r="G230" i="11"/>
  <c r="G231" i="11"/>
  <c r="G232" i="11"/>
  <c r="G233" i="11"/>
  <c r="G234" i="11"/>
  <c r="G236" i="11"/>
  <c r="G237" i="11"/>
  <c r="G238" i="11"/>
  <c r="G239" i="11"/>
  <c r="G240" i="11"/>
  <c r="G241" i="11"/>
  <c r="G242" i="11"/>
  <c r="G243" i="11"/>
  <c r="G244" i="11"/>
  <c r="G245" i="11"/>
  <c r="G246" i="11"/>
  <c r="G247" i="11"/>
  <c r="G248" i="11"/>
  <c r="G249" i="11"/>
  <c r="G250" i="11"/>
  <c r="G251" i="11"/>
  <c r="G252" i="11"/>
  <c r="G254" i="11"/>
  <c r="G255" i="11"/>
  <c r="G256" i="11"/>
  <c r="G257" i="11"/>
  <c r="G258" i="11"/>
  <c r="G259" i="11"/>
  <c r="G260" i="11"/>
  <c r="G261" i="11"/>
  <c r="G262" i="11"/>
  <c r="G263" i="11"/>
  <c r="G264" i="11"/>
  <c r="G265" i="11"/>
  <c r="G267" i="11"/>
  <c r="G268" i="11"/>
  <c r="G269" i="11"/>
  <c r="G270" i="11"/>
  <c r="G271" i="11"/>
  <c r="J5" i="11"/>
  <c r="J7" i="11"/>
  <c r="J8" i="11"/>
  <c r="J9" i="11"/>
  <c r="J10" i="11"/>
  <c r="J11" i="11"/>
  <c r="J12" i="11"/>
  <c r="J13" i="11"/>
  <c r="J14" i="11"/>
  <c r="J15" i="11"/>
  <c r="J20" i="11"/>
  <c r="J22" i="11"/>
  <c r="J23" i="11"/>
  <c r="J24" i="11"/>
  <c r="J25" i="11"/>
  <c r="J26" i="11"/>
  <c r="J27" i="11"/>
  <c r="J28" i="11"/>
  <c r="J29" i="11"/>
  <c r="J30" i="11"/>
  <c r="J31" i="11"/>
  <c r="J32" i="11"/>
  <c r="J33" i="11"/>
  <c r="J34" i="11"/>
  <c r="J35" i="11"/>
  <c r="J36" i="11"/>
  <c r="J37" i="11"/>
  <c r="J38" i="11"/>
  <c r="J39" i="11"/>
  <c r="J40" i="11"/>
  <c r="J42" i="11"/>
  <c r="J43" i="11"/>
  <c r="J44" i="11"/>
  <c r="J45" i="11"/>
  <c r="J46" i="11"/>
  <c r="J48" i="11"/>
  <c r="J49" i="11"/>
  <c r="J50" i="11"/>
  <c r="J51" i="11"/>
  <c r="J52" i="11"/>
  <c r="J53" i="11"/>
  <c r="J54" i="11"/>
  <c r="J55" i="11"/>
  <c r="J57" i="11"/>
  <c r="J58" i="11"/>
  <c r="J59" i="11"/>
  <c r="J60" i="11"/>
  <c r="J61" i="11"/>
  <c r="J62" i="11"/>
  <c r="J63" i="11"/>
  <c r="J64" i="11"/>
  <c r="J66" i="11"/>
  <c r="J67" i="11"/>
  <c r="J68" i="11"/>
  <c r="J69" i="11"/>
  <c r="J70" i="11"/>
  <c r="J71" i="11"/>
  <c r="J72" i="11"/>
  <c r="J73" i="11"/>
  <c r="J74" i="11"/>
  <c r="J75" i="11"/>
  <c r="J76" i="11"/>
  <c r="J77" i="11"/>
  <c r="J78" i="11"/>
  <c r="J79" i="11"/>
  <c r="J80" i="11"/>
  <c r="J82" i="11"/>
  <c r="J83" i="11"/>
  <c r="J84" i="11"/>
  <c r="J85" i="11"/>
  <c r="J86" i="11"/>
  <c r="J87" i="11"/>
  <c r="J89" i="11"/>
  <c r="J90" i="11"/>
  <c r="J91" i="11"/>
  <c r="J92" i="11"/>
  <c r="J93" i="11"/>
  <c r="J94" i="11"/>
  <c r="J95" i="11"/>
  <c r="J96" i="11"/>
  <c r="J97" i="11"/>
  <c r="J99" i="11"/>
  <c r="J100" i="11"/>
  <c r="J101" i="11"/>
  <c r="J102" i="11"/>
  <c r="J103" i="11"/>
  <c r="J104" i="11"/>
  <c r="J105" i="11"/>
  <c r="J106" i="11"/>
  <c r="J107" i="11"/>
  <c r="J108" i="11"/>
  <c r="J109" i="11"/>
  <c r="J110" i="11"/>
  <c r="J112" i="11"/>
  <c r="J113" i="11"/>
  <c r="J114" i="11"/>
  <c r="J115" i="11"/>
  <c r="J116" i="11"/>
  <c r="J117" i="11"/>
  <c r="J118" i="11"/>
  <c r="J119" i="11"/>
  <c r="J120" i="11"/>
  <c r="J121" i="11"/>
  <c r="J122" i="11"/>
  <c r="J123" i="11"/>
  <c r="J124" i="11"/>
  <c r="J126" i="11"/>
  <c r="J127" i="11"/>
  <c r="J128" i="11"/>
  <c r="J129" i="11"/>
  <c r="J130" i="11"/>
  <c r="J131" i="11"/>
  <c r="J132" i="11"/>
  <c r="J134" i="11"/>
  <c r="J135" i="11"/>
  <c r="J136" i="11"/>
  <c r="J137" i="11"/>
  <c r="J138" i="11"/>
  <c r="J139" i="11"/>
  <c r="J140" i="11"/>
  <c r="J141" i="11"/>
  <c r="J143" i="11"/>
  <c r="J144" i="11"/>
  <c r="J145" i="11"/>
  <c r="J146" i="11"/>
  <c r="J147" i="11"/>
  <c r="J148" i="11"/>
  <c r="J149" i="11"/>
  <c r="J150" i="11"/>
  <c r="J151" i="11"/>
  <c r="J152" i="11"/>
  <c r="J153" i="11"/>
  <c r="J154" i="11"/>
  <c r="J155" i="11"/>
  <c r="J157" i="11"/>
  <c r="J158" i="11"/>
  <c r="J159" i="11"/>
  <c r="J160" i="11"/>
  <c r="J161" i="11"/>
  <c r="J162" i="11"/>
  <c r="J163" i="11"/>
  <c r="J164" i="11"/>
  <c r="J165" i="11"/>
  <c r="J166" i="11"/>
  <c r="J168" i="11"/>
  <c r="J169" i="11"/>
  <c r="J170" i="11"/>
  <c r="J171" i="11"/>
  <c r="J172" i="11"/>
  <c r="J173" i="11"/>
  <c r="J175" i="11"/>
  <c r="J176" i="11"/>
  <c r="J177" i="11"/>
  <c r="J178" i="11"/>
  <c r="J179" i="11"/>
  <c r="J180" i="11"/>
  <c r="J181" i="11"/>
  <c r="J182" i="11"/>
  <c r="J184" i="11"/>
  <c r="J185" i="11"/>
  <c r="J186" i="11"/>
  <c r="J187" i="11"/>
  <c r="J188" i="11"/>
  <c r="J189" i="11"/>
  <c r="J190" i="11"/>
  <c r="J191" i="11"/>
  <c r="J192" i="11"/>
  <c r="J193" i="11"/>
  <c r="J194" i="11"/>
  <c r="J195" i="11"/>
  <c r="J197" i="11"/>
  <c r="J198" i="11"/>
  <c r="J199" i="11"/>
  <c r="J200" i="11"/>
  <c r="J201" i="11"/>
  <c r="J202" i="11"/>
  <c r="J203" i="11"/>
  <c r="J204" i="11"/>
  <c r="J205" i="11"/>
  <c r="J206" i="11"/>
  <c r="J207" i="11"/>
  <c r="J208" i="11"/>
  <c r="J209" i="11"/>
  <c r="J210" i="11"/>
  <c r="J211" i="11"/>
  <c r="J212" i="11"/>
  <c r="J213" i="11"/>
  <c r="J214" i="11"/>
  <c r="J215" i="11"/>
  <c r="J216" i="11"/>
  <c r="J217" i="11"/>
  <c r="J218" i="11"/>
  <c r="J220" i="11"/>
  <c r="J221" i="11"/>
  <c r="J222" i="11"/>
  <c r="J223" i="11"/>
  <c r="J224" i="11"/>
  <c r="J225" i="11"/>
  <c r="J227" i="11"/>
  <c r="J228" i="11"/>
  <c r="J229" i="11"/>
  <c r="J230" i="11"/>
  <c r="J231" i="11"/>
  <c r="J232" i="11"/>
  <c r="J233" i="11"/>
  <c r="J234" i="11"/>
  <c r="J236" i="11"/>
  <c r="J237" i="11"/>
  <c r="J238" i="11"/>
  <c r="J239" i="11"/>
  <c r="J240" i="11"/>
  <c r="J241" i="11"/>
  <c r="J242" i="11"/>
  <c r="J243" i="11"/>
  <c r="J244" i="11"/>
  <c r="J245" i="11"/>
  <c r="J246" i="11"/>
  <c r="J247" i="11"/>
  <c r="J248" i="11"/>
  <c r="J249" i="11"/>
  <c r="J250" i="11"/>
  <c r="J251" i="11"/>
  <c r="J252" i="11"/>
  <c r="J254" i="11"/>
  <c r="J255" i="11"/>
  <c r="J256" i="11"/>
  <c r="J257" i="11"/>
  <c r="J258" i="11"/>
  <c r="J259" i="11"/>
  <c r="J260" i="11"/>
  <c r="J261" i="11"/>
  <c r="J262" i="11"/>
  <c r="J263" i="11"/>
  <c r="J264" i="11"/>
  <c r="J265" i="11"/>
  <c r="J267" i="11"/>
  <c r="J268" i="11"/>
  <c r="J269" i="11"/>
  <c r="J270" i="11"/>
  <c r="J271" i="11"/>
  <c r="I5" i="11"/>
  <c r="I7" i="11"/>
  <c r="I8" i="11"/>
  <c r="I9" i="11"/>
  <c r="I10" i="11"/>
  <c r="I11" i="11"/>
  <c r="I12" i="11"/>
  <c r="I13" i="11"/>
  <c r="I14" i="11"/>
  <c r="I15" i="11"/>
  <c r="I20" i="11"/>
  <c r="I22" i="11"/>
  <c r="I23" i="11"/>
  <c r="I24" i="11"/>
  <c r="I25" i="11"/>
  <c r="I26" i="11"/>
  <c r="I27" i="11"/>
  <c r="I28" i="11"/>
  <c r="I29" i="11"/>
  <c r="I30" i="11"/>
  <c r="I31" i="11"/>
  <c r="I32" i="11"/>
  <c r="I33" i="11"/>
  <c r="I34" i="11"/>
  <c r="I35" i="11"/>
  <c r="I36" i="11"/>
  <c r="I37" i="11"/>
  <c r="I38" i="11"/>
  <c r="I39" i="11"/>
  <c r="I40" i="11"/>
  <c r="I42" i="11"/>
  <c r="I43" i="11"/>
  <c r="I44" i="11"/>
  <c r="I45" i="11"/>
  <c r="I46" i="11"/>
  <c r="I48" i="11"/>
  <c r="I49" i="11"/>
  <c r="I50" i="11"/>
  <c r="I51" i="11"/>
  <c r="I52" i="11"/>
  <c r="I53" i="11"/>
  <c r="I54" i="11"/>
  <c r="I55" i="11"/>
  <c r="I57" i="11"/>
  <c r="I58" i="11"/>
  <c r="I59" i="11"/>
  <c r="I60" i="11"/>
  <c r="I61" i="11"/>
  <c r="I62" i="11"/>
  <c r="I63" i="11"/>
  <c r="I64" i="11"/>
  <c r="I66" i="11"/>
  <c r="I67" i="11"/>
  <c r="I68" i="11"/>
  <c r="I69" i="11"/>
  <c r="I70" i="11"/>
  <c r="I71" i="11"/>
  <c r="I72" i="11"/>
  <c r="I73" i="11"/>
  <c r="I74" i="11"/>
  <c r="I75" i="11"/>
  <c r="I76" i="11"/>
  <c r="I77" i="11"/>
  <c r="I78" i="11"/>
  <c r="I79" i="11"/>
  <c r="I80" i="11"/>
  <c r="I82" i="11"/>
  <c r="I83" i="11"/>
  <c r="I84" i="11"/>
  <c r="I85" i="11"/>
  <c r="I86" i="11"/>
  <c r="I87" i="11"/>
  <c r="I89" i="11"/>
  <c r="I90" i="11"/>
  <c r="I91" i="11"/>
  <c r="I92" i="11"/>
  <c r="I93" i="11"/>
  <c r="I94" i="11"/>
  <c r="I95" i="11"/>
  <c r="I96" i="11"/>
  <c r="I97" i="11"/>
  <c r="I99" i="11"/>
  <c r="I100" i="11"/>
  <c r="I101" i="11"/>
  <c r="I102" i="11"/>
  <c r="I103" i="11"/>
  <c r="I104" i="11"/>
  <c r="I105" i="11"/>
  <c r="I106" i="11"/>
  <c r="I107" i="11"/>
  <c r="I108" i="11"/>
  <c r="I109" i="11"/>
  <c r="I110" i="11"/>
  <c r="I112" i="11"/>
  <c r="I113" i="11"/>
  <c r="I114" i="11"/>
  <c r="I115" i="11"/>
  <c r="I116" i="11"/>
  <c r="I117" i="11"/>
  <c r="I118" i="11"/>
  <c r="I119" i="11"/>
  <c r="I120" i="11"/>
  <c r="I121" i="11"/>
  <c r="I122" i="11"/>
  <c r="I123" i="11"/>
  <c r="I124" i="11"/>
  <c r="I126" i="11"/>
  <c r="I127" i="11"/>
  <c r="I128" i="11"/>
  <c r="I129" i="11"/>
  <c r="I130" i="11"/>
  <c r="I131" i="11"/>
  <c r="I132" i="11"/>
  <c r="I134" i="11"/>
  <c r="I135" i="11"/>
  <c r="I136" i="11"/>
  <c r="I137" i="11"/>
  <c r="I138" i="11"/>
  <c r="I139" i="11"/>
  <c r="I140" i="11"/>
  <c r="I141" i="11"/>
  <c r="I143" i="11"/>
  <c r="I144" i="11"/>
  <c r="I145" i="11"/>
  <c r="I146" i="11"/>
  <c r="I147" i="11"/>
  <c r="I148" i="11"/>
  <c r="I149" i="11"/>
  <c r="I150" i="11"/>
  <c r="I151" i="11"/>
  <c r="I152" i="11"/>
  <c r="I153" i="11"/>
  <c r="I154" i="11"/>
  <c r="I155" i="11"/>
  <c r="I157" i="11"/>
  <c r="I158" i="11"/>
  <c r="I159" i="11"/>
  <c r="I160" i="11"/>
  <c r="I161" i="11"/>
  <c r="I162" i="11"/>
  <c r="I163" i="11"/>
  <c r="I164" i="11"/>
  <c r="I165" i="11"/>
  <c r="I166" i="11"/>
  <c r="I168" i="11"/>
  <c r="I169" i="11"/>
  <c r="I170" i="11"/>
  <c r="I171" i="11"/>
  <c r="I172" i="11"/>
  <c r="I173" i="11"/>
  <c r="I175" i="11"/>
  <c r="I176" i="11"/>
  <c r="I177" i="11"/>
  <c r="I178" i="11"/>
  <c r="I179" i="11"/>
  <c r="I180" i="11"/>
  <c r="I181" i="11"/>
  <c r="I182" i="11"/>
  <c r="I184" i="11"/>
  <c r="I185" i="11"/>
  <c r="I186" i="11"/>
  <c r="I187" i="11"/>
  <c r="I188" i="11"/>
  <c r="I189" i="11"/>
  <c r="I190" i="11"/>
  <c r="I191" i="11"/>
  <c r="I192" i="11"/>
  <c r="I193" i="11"/>
  <c r="I194" i="11"/>
  <c r="I195" i="11"/>
  <c r="I197" i="11"/>
  <c r="I198" i="11"/>
  <c r="I199" i="11"/>
  <c r="I200" i="11"/>
  <c r="I201" i="11"/>
  <c r="I202" i="11"/>
  <c r="I203" i="11"/>
  <c r="I204" i="11"/>
  <c r="I205" i="11"/>
  <c r="I206" i="11"/>
  <c r="I207" i="11"/>
  <c r="I208" i="11"/>
  <c r="I209" i="11"/>
  <c r="I210" i="11"/>
  <c r="I211" i="11"/>
  <c r="I212" i="11"/>
  <c r="I213" i="11"/>
  <c r="I214" i="11"/>
  <c r="I215" i="11"/>
  <c r="I216" i="11"/>
  <c r="I217" i="11"/>
  <c r="I218" i="11"/>
  <c r="I220" i="11"/>
  <c r="I221" i="11"/>
  <c r="I222" i="11"/>
  <c r="I223" i="11"/>
  <c r="I224" i="11"/>
  <c r="I225" i="11"/>
  <c r="I227" i="11"/>
  <c r="I228" i="11"/>
  <c r="I229" i="11"/>
  <c r="I230" i="11"/>
  <c r="I231" i="11"/>
  <c r="I232" i="11"/>
  <c r="I233" i="11"/>
  <c r="I234" i="11"/>
  <c r="I236" i="11"/>
  <c r="I237" i="11"/>
  <c r="I238" i="11"/>
  <c r="I239" i="11"/>
  <c r="I240" i="11"/>
  <c r="I241" i="11"/>
  <c r="I242" i="11"/>
  <c r="I243" i="11"/>
  <c r="I244" i="11"/>
  <c r="I245" i="11"/>
  <c r="I246" i="11"/>
  <c r="I247" i="11"/>
  <c r="I248" i="11"/>
  <c r="I249" i="11"/>
  <c r="I250" i="11"/>
  <c r="I251" i="11"/>
  <c r="I252" i="11"/>
  <c r="I254" i="11"/>
  <c r="I255" i="11"/>
  <c r="I256" i="11"/>
  <c r="I257" i="11"/>
  <c r="I258" i="11"/>
  <c r="I259" i="11"/>
  <c r="I260" i="11"/>
  <c r="I261" i="11"/>
  <c r="I262" i="11"/>
  <c r="I263" i="11"/>
  <c r="I264" i="11"/>
  <c r="I265" i="11"/>
  <c r="I267" i="11"/>
  <c r="I268" i="11"/>
  <c r="I269" i="11"/>
  <c r="I270" i="11"/>
  <c r="I271" i="11"/>
  <c r="H5" i="11"/>
  <c r="H7" i="11"/>
  <c r="H8" i="11"/>
  <c r="H9" i="11"/>
  <c r="H10" i="11"/>
  <c r="H11" i="11"/>
  <c r="H12" i="11"/>
  <c r="H13" i="11"/>
  <c r="H14" i="11"/>
  <c r="H15" i="11"/>
  <c r="H20" i="11"/>
  <c r="H22" i="11"/>
  <c r="H23" i="11"/>
  <c r="H24" i="11"/>
  <c r="H25" i="11"/>
  <c r="H26" i="11"/>
  <c r="H27" i="11"/>
  <c r="H28" i="11"/>
  <c r="H29" i="11"/>
  <c r="H30" i="11"/>
  <c r="H31" i="11"/>
  <c r="H32" i="11"/>
  <c r="H33" i="11"/>
  <c r="H34" i="11"/>
  <c r="H35" i="11"/>
  <c r="H36" i="11"/>
  <c r="H37" i="11"/>
  <c r="H38" i="11"/>
  <c r="H39" i="11"/>
  <c r="H40" i="11"/>
  <c r="H42" i="11"/>
  <c r="H43" i="11"/>
  <c r="H44" i="11"/>
  <c r="H45" i="11"/>
  <c r="H46" i="11"/>
  <c r="H48" i="11"/>
  <c r="H49" i="11"/>
  <c r="H50" i="11"/>
  <c r="H51" i="11"/>
  <c r="H52" i="11"/>
  <c r="H53" i="11"/>
  <c r="H54" i="11"/>
  <c r="H55" i="11"/>
  <c r="H57" i="11"/>
  <c r="H58" i="11"/>
  <c r="H59" i="11"/>
  <c r="H60" i="11"/>
  <c r="H61" i="11"/>
  <c r="H62" i="11"/>
  <c r="H63" i="11"/>
  <c r="H64" i="11"/>
  <c r="H66" i="11"/>
  <c r="H67" i="11"/>
  <c r="H68" i="11"/>
  <c r="H69" i="11"/>
  <c r="H70" i="11"/>
  <c r="H71" i="11"/>
  <c r="H72" i="11"/>
  <c r="H73" i="11"/>
  <c r="H74" i="11"/>
  <c r="H75" i="11"/>
  <c r="H76" i="11"/>
  <c r="H77" i="11"/>
  <c r="H78" i="11"/>
  <c r="H79" i="11"/>
  <c r="H80" i="11"/>
  <c r="H82" i="11"/>
  <c r="H83" i="11"/>
  <c r="H84" i="11"/>
  <c r="H85" i="11"/>
  <c r="H86" i="11"/>
  <c r="H87" i="11"/>
  <c r="H89" i="11"/>
  <c r="H90" i="11"/>
  <c r="H91" i="11"/>
  <c r="H92" i="11"/>
  <c r="H93" i="11"/>
  <c r="H94" i="11"/>
  <c r="H95" i="11"/>
  <c r="H96" i="11"/>
  <c r="H97" i="11"/>
  <c r="H99" i="11"/>
  <c r="H100" i="11"/>
  <c r="H101" i="11"/>
  <c r="H102" i="11"/>
  <c r="H103" i="11"/>
  <c r="H104" i="11"/>
  <c r="H105" i="11"/>
  <c r="H106" i="11"/>
  <c r="H107" i="11"/>
  <c r="H108" i="11"/>
  <c r="H109" i="11"/>
  <c r="H110" i="11"/>
  <c r="H112" i="11"/>
  <c r="H113" i="11"/>
  <c r="H114" i="11"/>
  <c r="H115" i="11"/>
  <c r="H116" i="11"/>
  <c r="H117" i="11"/>
  <c r="H118" i="11"/>
  <c r="H119" i="11"/>
  <c r="H120" i="11"/>
  <c r="H121" i="11"/>
  <c r="H122" i="11"/>
  <c r="H123" i="11"/>
  <c r="H124" i="11"/>
  <c r="H126" i="11"/>
  <c r="H127" i="11"/>
  <c r="H128" i="11"/>
  <c r="H129" i="11"/>
  <c r="H130" i="11"/>
  <c r="H131" i="11"/>
  <c r="H132" i="11"/>
  <c r="H134" i="11"/>
  <c r="H135" i="11"/>
  <c r="H136" i="11"/>
  <c r="H137" i="11"/>
  <c r="H138" i="11"/>
  <c r="H139" i="11"/>
  <c r="H140" i="11"/>
  <c r="H141" i="11"/>
  <c r="H143" i="11"/>
  <c r="H144" i="11"/>
  <c r="H145" i="11"/>
  <c r="H146" i="11"/>
  <c r="H147" i="11"/>
  <c r="H148" i="11"/>
  <c r="H149" i="11"/>
  <c r="H150" i="11"/>
  <c r="H151" i="11"/>
  <c r="H152" i="11"/>
  <c r="H153" i="11"/>
  <c r="H154" i="11"/>
  <c r="H155" i="11"/>
  <c r="H157" i="11"/>
  <c r="H158" i="11"/>
  <c r="H159" i="11"/>
  <c r="H160" i="11"/>
  <c r="H161" i="11"/>
  <c r="H162" i="11"/>
  <c r="H163" i="11"/>
  <c r="H164" i="11"/>
  <c r="H165" i="11"/>
  <c r="H166" i="11"/>
  <c r="H168" i="11"/>
  <c r="H169" i="11"/>
  <c r="H170" i="11"/>
  <c r="H171" i="11"/>
  <c r="H172" i="11"/>
  <c r="H173" i="11"/>
  <c r="H175" i="11"/>
  <c r="H176" i="11"/>
  <c r="H177" i="11"/>
  <c r="H178" i="11"/>
  <c r="H179" i="11"/>
  <c r="H180" i="11"/>
  <c r="H181" i="11"/>
  <c r="H182" i="11"/>
  <c r="H184" i="11"/>
  <c r="H185" i="11"/>
  <c r="H186" i="11"/>
  <c r="H187" i="11"/>
  <c r="H188" i="11"/>
  <c r="H189" i="11"/>
  <c r="H190" i="11"/>
  <c r="H191" i="11"/>
  <c r="H192" i="11"/>
  <c r="H193" i="11"/>
  <c r="H194" i="11"/>
  <c r="H195" i="11"/>
  <c r="H197" i="11"/>
  <c r="H198" i="11"/>
  <c r="H199" i="11"/>
  <c r="H200" i="11"/>
  <c r="H201" i="11"/>
  <c r="H202" i="11"/>
  <c r="H203" i="11"/>
  <c r="H204" i="11"/>
  <c r="H205" i="11"/>
  <c r="H206" i="11"/>
  <c r="H207" i="11"/>
  <c r="H208" i="11"/>
  <c r="H209" i="11"/>
  <c r="H210" i="11"/>
  <c r="H211" i="11"/>
  <c r="H212" i="11"/>
  <c r="H213" i="11"/>
  <c r="H214" i="11"/>
  <c r="H215" i="11"/>
  <c r="H216" i="11"/>
  <c r="H217" i="11"/>
  <c r="H218" i="11"/>
  <c r="H220" i="11"/>
  <c r="H221" i="11"/>
  <c r="H222" i="11"/>
  <c r="H223" i="11"/>
  <c r="H224" i="11"/>
  <c r="H225" i="11"/>
  <c r="H227" i="11"/>
  <c r="H228" i="11"/>
  <c r="H229" i="11"/>
  <c r="H230" i="11"/>
  <c r="H231" i="11"/>
  <c r="H232" i="11"/>
  <c r="H233" i="11"/>
  <c r="H234" i="11"/>
  <c r="H236" i="11"/>
  <c r="H237" i="11"/>
  <c r="H238" i="11"/>
  <c r="H239" i="11"/>
  <c r="H240" i="11"/>
  <c r="H241" i="11"/>
  <c r="H242" i="11"/>
  <c r="H243" i="11"/>
  <c r="H244" i="11"/>
  <c r="H245" i="11"/>
  <c r="H246" i="11"/>
  <c r="H247" i="11"/>
  <c r="H248" i="11"/>
  <c r="H249" i="11"/>
  <c r="H250" i="11"/>
  <c r="H251" i="11"/>
  <c r="H252" i="11"/>
  <c r="H254" i="11"/>
  <c r="H255" i="11"/>
  <c r="H256" i="11"/>
  <c r="H257" i="11"/>
  <c r="H258" i="11"/>
  <c r="H259" i="11"/>
  <c r="H260" i="11"/>
  <c r="H261" i="11"/>
  <c r="H262" i="11"/>
  <c r="H263" i="11"/>
  <c r="H264" i="11"/>
  <c r="H265" i="11"/>
  <c r="H267" i="11"/>
  <c r="H268" i="11"/>
  <c r="H269" i="11"/>
  <c r="H270" i="11"/>
  <c r="H271" i="11"/>
  <c r="J4" i="11"/>
  <c r="I4" i="11"/>
  <c r="H4" i="11"/>
  <c r="M20" i="1"/>
  <c r="C3" i="4"/>
  <c r="C4" i="4"/>
  <c r="C5" i="4"/>
  <c r="L8" i="4" l="1"/>
  <c r="L7" i="4"/>
  <c r="L6" i="4"/>
  <c r="L5" i="4"/>
  <c r="L4" i="4"/>
  <c r="L3" i="4"/>
  <c r="K8" i="4"/>
  <c r="K7" i="4"/>
  <c r="K6" i="4"/>
  <c r="K5" i="4"/>
  <c r="K4" i="4"/>
  <c r="K3" i="4"/>
  <c r="J8" i="4"/>
  <c r="J7" i="4"/>
  <c r="J6" i="4"/>
  <c r="J5" i="4"/>
  <c r="J4" i="4"/>
  <c r="I8" i="4"/>
  <c r="I7" i="4"/>
  <c r="I6" i="4"/>
  <c r="I5" i="4"/>
  <c r="I4" i="4"/>
  <c r="H8" i="4"/>
  <c r="H7" i="4"/>
  <c r="H6" i="4"/>
  <c r="H5" i="4"/>
  <c r="H4" i="4"/>
  <c r="G8" i="4"/>
  <c r="G7" i="4"/>
  <c r="G6" i="4"/>
  <c r="G5" i="4"/>
  <c r="G4" i="4"/>
  <c r="G3" i="4"/>
  <c r="F8" i="4"/>
  <c r="F7" i="4"/>
  <c r="F6" i="4"/>
  <c r="F5" i="4"/>
  <c r="F4" i="4"/>
  <c r="E8" i="4"/>
  <c r="E7" i="4"/>
  <c r="E6" i="4"/>
  <c r="E5" i="4"/>
  <c r="E4" i="4"/>
  <c r="D8" i="4"/>
  <c r="D7" i="4"/>
  <c r="D6" i="4"/>
  <c r="D5" i="4"/>
  <c r="D4" i="4"/>
  <c r="C8" i="4"/>
  <c r="C7" i="4"/>
  <c r="C6" i="4"/>
  <c r="J3" i="4"/>
  <c r="I3" i="4"/>
  <c r="H3" i="4"/>
  <c r="F3" i="4"/>
  <c r="E3" i="4"/>
  <c r="D3" i="4"/>
  <c r="J4" i="1" l="1"/>
  <c r="K4" i="1"/>
  <c r="L4" i="1"/>
  <c r="M4" i="1"/>
  <c r="J5" i="1"/>
  <c r="K5" i="1"/>
  <c r="L5" i="1"/>
  <c r="M5" i="1"/>
  <c r="J6" i="1"/>
  <c r="K6" i="1"/>
  <c r="L6" i="1"/>
  <c r="M6" i="1"/>
  <c r="J7" i="1"/>
  <c r="K7" i="1"/>
  <c r="L7" i="1"/>
  <c r="M7" i="1"/>
  <c r="J8" i="1"/>
  <c r="K8" i="1"/>
  <c r="L8" i="1"/>
  <c r="M8" i="1"/>
  <c r="J9" i="1"/>
  <c r="K9" i="1"/>
  <c r="L9" i="1"/>
  <c r="M9" i="1"/>
  <c r="J10" i="1"/>
  <c r="K10" i="1"/>
  <c r="L10" i="1"/>
  <c r="M10" i="1"/>
  <c r="J11" i="1"/>
  <c r="K11" i="1"/>
  <c r="L11" i="1"/>
  <c r="M11" i="1"/>
  <c r="J12" i="1"/>
  <c r="K12" i="1"/>
  <c r="L12" i="1"/>
  <c r="M12" i="1"/>
  <c r="J13" i="1"/>
  <c r="K13" i="1"/>
  <c r="L13" i="1"/>
  <c r="M13" i="1"/>
  <c r="J14" i="1"/>
  <c r="K14" i="1"/>
  <c r="L14" i="1"/>
  <c r="M14" i="1"/>
  <c r="J15" i="1"/>
  <c r="K15" i="1"/>
  <c r="L15" i="1"/>
  <c r="M15" i="1"/>
  <c r="I5" i="1"/>
  <c r="I6" i="1"/>
  <c r="I7" i="1"/>
  <c r="I8" i="1"/>
  <c r="I9" i="1"/>
  <c r="I10" i="1"/>
  <c r="I12" i="1"/>
  <c r="I13" i="1"/>
  <c r="I14" i="1"/>
  <c r="I15" i="1"/>
  <c r="I17" i="1"/>
  <c r="J17" i="1"/>
  <c r="K17" i="1"/>
  <c r="L17" i="1"/>
  <c r="M17" i="1"/>
  <c r="I18" i="1"/>
  <c r="J18" i="1"/>
  <c r="K18" i="1"/>
  <c r="L18" i="1"/>
  <c r="M18" i="1"/>
  <c r="I19" i="1"/>
  <c r="J19" i="1"/>
  <c r="K19" i="1"/>
  <c r="L19" i="1"/>
  <c r="M19" i="1"/>
  <c r="I20" i="1"/>
  <c r="J20" i="1"/>
  <c r="K20" i="1"/>
  <c r="L20" i="1"/>
  <c r="I22" i="1"/>
  <c r="J22" i="1"/>
  <c r="K22" i="1"/>
  <c r="L22" i="1"/>
  <c r="M22" i="1"/>
  <c r="I23" i="1"/>
  <c r="J23" i="1"/>
  <c r="K23" i="1"/>
  <c r="L23" i="1"/>
  <c r="M23" i="1"/>
  <c r="I24" i="1"/>
  <c r="J24" i="1"/>
  <c r="K24" i="1"/>
  <c r="L24" i="1"/>
  <c r="M24" i="1"/>
  <c r="I25" i="1"/>
  <c r="J25" i="1"/>
  <c r="K25" i="1"/>
  <c r="L25" i="1"/>
  <c r="M25" i="1"/>
  <c r="I26" i="1"/>
  <c r="J26" i="1"/>
  <c r="K26" i="1"/>
  <c r="L26" i="1"/>
  <c r="M26" i="1"/>
  <c r="I27" i="1"/>
  <c r="J27" i="1"/>
  <c r="K27" i="1"/>
  <c r="L27" i="1"/>
  <c r="M27" i="1"/>
  <c r="I28" i="1"/>
  <c r="J28" i="1"/>
  <c r="K28" i="1"/>
  <c r="L28" i="1"/>
  <c r="M28" i="1"/>
  <c r="I29" i="1"/>
  <c r="J29" i="1"/>
  <c r="K29" i="1"/>
  <c r="L29" i="1"/>
  <c r="M29" i="1"/>
  <c r="I30" i="1"/>
  <c r="J30" i="1"/>
  <c r="K30" i="1"/>
  <c r="L30" i="1"/>
  <c r="M30" i="1"/>
  <c r="I31" i="1"/>
  <c r="J31" i="1"/>
  <c r="K31" i="1"/>
  <c r="L31" i="1"/>
  <c r="M31" i="1"/>
  <c r="I32" i="1"/>
  <c r="J32" i="1"/>
  <c r="K32" i="1"/>
  <c r="L32" i="1"/>
  <c r="M32" i="1"/>
  <c r="I33" i="1"/>
  <c r="J33" i="1"/>
  <c r="K33" i="1"/>
  <c r="L33" i="1"/>
  <c r="M33" i="1"/>
  <c r="I34" i="1"/>
  <c r="J34" i="1"/>
  <c r="K34" i="1"/>
  <c r="L34" i="1"/>
  <c r="M34" i="1"/>
  <c r="I35" i="1"/>
  <c r="J35" i="1"/>
  <c r="K35" i="1"/>
  <c r="L35" i="1"/>
  <c r="M35" i="1"/>
  <c r="I36" i="1"/>
  <c r="J36" i="1"/>
  <c r="K36" i="1"/>
  <c r="L36" i="1"/>
  <c r="M36" i="1"/>
  <c r="I37" i="1"/>
  <c r="J37" i="1"/>
  <c r="K37" i="1"/>
  <c r="L37" i="1"/>
  <c r="M37" i="1"/>
  <c r="I38" i="1"/>
  <c r="J38" i="1"/>
  <c r="K38" i="1"/>
  <c r="L38" i="1"/>
  <c r="M38" i="1"/>
  <c r="I39" i="1"/>
  <c r="J39" i="1"/>
  <c r="K39" i="1"/>
  <c r="L39" i="1"/>
  <c r="M39" i="1"/>
  <c r="I40" i="1"/>
  <c r="J40" i="1"/>
  <c r="K40" i="1"/>
  <c r="L40" i="1"/>
  <c r="M40" i="1"/>
  <c r="I42" i="1"/>
  <c r="J42" i="1"/>
  <c r="K42" i="1"/>
  <c r="L42" i="1"/>
  <c r="M42" i="1"/>
  <c r="I43" i="1"/>
  <c r="J43" i="1"/>
  <c r="K43" i="1"/>
  <c r="L43" i="1"/>
  <c r="M43" i="1"/>
  <c r="I44" i="1"/>
  <c r="J44" i="1"/>
  <c r="K44" i="1"/>
  <c r="L44" i="1"/>
  <c r="M44" i="1"/>
  <c r="I45" i="1"/>
  <c r="J45" i="1"/>
  <c r="K45" i="1"/>
  <c r="L45" i="1"/>
  <c r="M45" i="1"/>
  <c r="I46" i="1"/>
  <c r="J46" i="1"/>
  <c r="K46" i="1"/>
  <c r="L46" i="1"/>
  <c r="M46" i="1"/>
  <c r="I48" i="1"/>
  <c r="J48" i="1"/>
  <c r="K48" i="1"/>
  <c r="L48" i="1"/>
  <c r="M48" i="1"/>
  <c r="I49" i="1"/>
  <c r="J49" i="1"/>
  <c r="K49" i="1"/>
  <c r="L49" i="1"/>
  <c r="M49" i="1"/>
  <c r="I50" i="1"/>
  <c r="J50" i="1"/>
  <c r="K50" i="1"/>
  <c r="L50" i="1"/>
  <c r="M50" i="1"/>
  <c r="I51" i="1"/>
  <c r="J51" i="1"/>
  <c r="K51" i="1"/>
  <c r="L51" i="1"/>
  <c r="M51" i="1"/>
  <c r="I52" i="1"/>
  <c r="J52" i="1"/>
  <c r="K52" i="1"/>
  <c r="L52" i="1"/>
  <c r="M52" i="1"/>
  <c r="I53" i="1"/>
  <c r="J53" i="1"/>
  <c r="K53" i="1"/>
  <c r="L53" i="1"/>
  <c r="M53" i="1"/>
  <c r="I54" i="1"/>
  <c r="J54" i="1"/>
  <c r="K54" i="1"/>
  <c r="L54" i="1"/>
  <c r="M54" i="1"/>
  <c r="I55" i="1"/>
  <c r="J55" i="1"/>
  <c r="K55" i="1"/>
  <c r="L55" i="1"/>
  <c r="M55" i="1"/>
  <c r="I57" i="1"/>
  <c r="J57" i="1"/>
  <c r="K57" i="1"/>
  <c r="L57" i="1"/>
  <c r="M57" i="1"/>
  <c r="I58" i="1"/>
  <c r="J58" i="1"/>
  <c r="K58" i="1"/>
  <c r="L58" i="1"/>
  <c r="M58" i="1"/>
  <c r="I59" i="1"/>
  <c r="J59" i="1"/>
  <c r="K59" i="1"/>
  <c r="L59" i="1"/>
  <c r="M59" i="1"/>
  <c r="I60" i="1"/>
  <c r="J60" i="1"/>
  <c r="K60" i="1"/>
  <c r="L60" i="1"/>
  <c r="M60" i="1"/>
  <c r="I61" i="1"/>
  <c r="J61" i="1"/>
  <c r="K61" i="1"/>
  <c r="L61" i="1"/>
  <c r="M61" i="1"/>
  <c r="I62" i="1"/>
  <c r="J62" i="1"/>
  <c r="K62" i="1"/>
  <c r="L62" i="1"/>
  <c r="M62" i="1"/>
  <c r="I63" i="1"/>
  <c r="J63" i="1"/>
  <c r="K63" i="1"/>
  <c r="L63" i="1"/>
  <c r="M63" i="1"/>
  <c r="I64" i="1"/>
  <c r="J64" i="1"/>
  <c r="K64" i="1"/>
  <c r="L64" i="1"/>
  <c r="M64" i="1"/>
  <c r="I66" i="1"/>
  <c r="J66" i="1"/>
  <c r="K66" i="1"/>
  <c r="L66" i="1"/>
  <c r="M66" i="1"/>
  <c r="I67" i="1"/>
  <c r="J67" i="1"/>
  <c r="K67" i="1"/>
  <c r="L67" i="1"/>
  <c r="M67" i="1"/>
  <c r="I68" i="1"/>
  <c r="J68" i="1"/>
  <c r="K68" i="1"/>
  <c r="L68" i="1"/>
  <c r="M68" i="1"/>
  <c r="I69" i="1"/>
  <c r="J69" i="1"/>
  <c r="K69" i="1"/>
  <c r="L69" i="1"/>
  <c r="M69" i="1"/>
  <c r="I70" i="1"/>
  <c r="J70" i="1"/>
  <c r="K70" i="1"/>
  <c r="L70" i="1"/>
  <c r="M70" i="1"/>
  <c r="I71" i="1"/>
  <c r="J71" i="1"/>
  <c r="K71" i="1"/>
  <c r="L71" i="1"/>
  <c r="M71" i="1"/>
  <c r="I72" i="1"/>
  <c r="J72" i="1"/>
  <c r="K72" i="1"/>
  <c r="L72" i="1"/>
  <c r="M72" i="1"/>
  <c r="I73" i="1"/>
  <c r="J73" i="1"/>
  <c r="K73" i="1"/>
  <c r="L73" i="1"/>
  <c r="M73" i="1"/>
  <c r="I74" i="1"/>
  <c r="J74" i="1"/>
  <c r="K74" i="1"/>
  <c r="L74" i="1"/>
  <c r="M74" i="1"/>
  <c r="I75" i="1"/>
  <c r="J75" i="1"/>
  <c r="K75" i="1"/>
  <c r="L75" i="1"/>
  <c r="M75" i="1"/>
  <c r="I76" i="1"/>
  <c r="J76" i="1"/>
  <c r="K76" i="1"/>
  <c r="L76" i="1"/>
  <c r="M76" i="1"/>
  <c r="I77" i="1"/>
  <c r="J77" i="1"/>
  <c r="K77" i="1"/>
  <c r="L77" i="1"/>
  <c r="M77" i="1"/>
  <c r="I78" i="1"/>
  <c r="J78" i="1"/>
  <c r="K78" i="1"/>
  <c r="L78" i="1"/>
  <c r="M78" i="1"/>
  <c r="I79" i="1"/>
  <c r="J79" i="1"/>
  <c r="K79" i="1"/>
  <c r="L79" i="1"/>
  <c r="M79" i="1"/>
  <c r="I80" i="1"/>
  <c r="J80" i="1"/>
  <c r="K80" i="1"/>
  <c r="L80" i="1"/>
  <c r="M80" i="1"/>
  <c r="I82" i="1"/>
  <c r="J82" i="1"/>
  <c r="K82" i="1"/>
  <c r="L82" i="1"/>
  <c r="M82" i="1"/>
  <c r="I83" i="1"/>
  <c r="J83" i="1"/>
  <c r="K83" i="1"/>
  <c r="L83" i="1"/>
  <c r="M83" i="1"/>
  <c r="I84" i="1"/>
  <c r="J84" i="1"/>
  <c r="K84" i="1"/>
  <c r="L84" i="1"/>
  <c r="M84" i="1"/>
  <c r="I85" i="1"/>
  <c r="J85" i="1"/>
  <c r="K85" i="1"/>
  <c r="L85" i="1"/>
  <c r="M85" i="1"/>
  <c r="I86" i="1"/>
  <c r="J86" i="1"/>
  <c r="K86" i="1"/>
  <c r="L86" i="1"/>
  <c r="M86" i="1"/>
  <c r="I87" i="1"/>
  <c r="J87" i="1"/>
  <c r="K87" i="1"/>
  <c r="L87" i="1"/>
  <c r="M87" i="1"/>
  <c r="I89" i="1"/>
  <c r="J89" i="1"/>
  <c r="K89" i="1"/>
  <c r="L89" i="1"/>
  <c r="M89" i="1"/>
  <c r="I90" i="1"/>
  <c r="J90" i="1"/>
  <c r="K90" i="1"/>
  <c r="L90" i="1"/>
  <c r="M90" i="1"/>
  <c r="I91" i="1"/>
  <c r="J91" i="1"/>
  <c r="K91" i="1"/>
  <c r="L91" i="1"/>
  <c r="M91" i="1"/>
  <c r="I92" i="1"/>
  <c r="J92" i="1"/>
  <c r="K92" i="1"/>
  <c r="L92" i="1"/>
  <c r="M92" i="1"/>
  <c r="I93" i="1"/>
  <c r="J93" i="1"/>
  <c r="K93" i="1"/>
  <c r="L93" i="1"/>
  <c r="M93" i="1"/>
  <c r="I94" i="1"/>
  <c r="J94" i="1"/>
  <c r="K94" i="1"/>
  <c r="L94" i="1"/>
  <c r="M94" i="1"/>
  <c r="I95" i="1"/>
  <c r="J95" i="1"/>
  <c r="K95" i="1"/>
  <c r="L95" i="1"/>
  <c r="M95" i="1"/>
  <c r="I96" i="1"/>
  <c r="J96" i="1"/>
  <c r="K96" i="1"/>
  <c r="L96" i="1"/>
  <c r="M96" i="1"/>
  <c r="I97" i="1"/>
  <c r="J97" i="1"/>
  <c r="K97" i="1"/>
  <c r="L97" i="1"/>
  <c r="M97" i="1"/>
  <c r="I99" i="1"/>
  <c r="J99" i="1"/>
  <c r="K99" i="1"/>
  <c r="L99" i="1"/>
  <c r="M99" i="1"/>
  <c r="I100" i="1"/>
  <c r="J100" i="1"/>
  <c r="K100" i="1"/>
  <c r="L100" i="1"/>
  <c r="M100" i="1"/>
  <c r="I101" i="1"/>
  <c r="J101" i="1"/>
  <c r="K101" i="1"/>
  <c r="L101" i="1"/>
  <c r="M101" i="1"/>
  <c r="I102" i="1"/>
  <c r="J102" i="1"/>
  <c r="K102" i="1"/>
  <c r="L102" i="1"/>
  <c r="M102" i="1"/>
  <c r="I103" i="1"/>
  <c r="J103" i="1"/>
  <c r="K103" i="1"/>
  <c r="L103" i="1"/>
  <c r="M103" i="1"/>
  <c r="I104" i="1"/>
  <c r="J104" i="1"/>
  <c r="K104" i="1"/>
  <c r="L104" i="1"/>
  <c r="M104" i="1"/>
  <c r="I105" i="1"/>
  <c r="J105" i="1"/>
  <c r="K105" i="1"/>
  <c r="L105" i="1"/>
  <c r="M105" i="1"/>
  <c r="I106" i="1"/>
  <c r="J106" i="1"/>
  <c r="K106" i="1"/>
  <c r="L106" i="1"/>
  <c r="M106" i="1"/>
  <c r="I107" i="1"/>
  <c r="J107" i="1"/>
  <c r="K107" i="1"/>
  <c r="L107" i="1"/>
  <c r="M107" i="1"/>
  <c r="I108" i="1"/>
  <c r="J108" i="1"/>
  <c r="K108" i="1"/>
  <c r="L108" i="1"/>
  <c r="M108" i="1"/>
  <c r="I109" i="1"/>
  <c r="J109" i="1"/>
  <c r="K109" i="1"/>
  <c r="L109" i="1"/>
  <c r="M109" i="1"/>
  <c r="I110" i="1"/>
  <c r="J110" i="1"/>
  <c r="K110" i="1"/>
  <c r="L110" i="1"/>
  <c r="M110" i="1"/>
  <c r="I112" i="1"/>
  <c r="J112" i="1"/>
  <c r="K112" i="1"/>
  <c r="L112" i="1"/>
  <c r="M112" i="1"/>
  <c r="I113" i="1"/>
  <c r="J113" i="1"/>
  <c r="K113" i="1"/>
  <c r="L113" i="1"/>
  <c r="M113" i="1"/>
  <c r="I114" i="1"/>
  <c r="J114" i="1"/>
  <c r="K114" i="1"/>
  <c r="L114" i="1"/>
  <c r="M114" i="1"/>
  <c r="I115" i="1"/>
  <c r="J115" i="1"/>
  <c r="K115" i="1"/>
  <c r="L115" i="1"/>
  <c r="M115" i="1"/>
  <c r="I116" i="1"/>
  <c r="J116" i="1"/>
  <c r="K116" i="1"/>
  <c r="L116" i="1"/>
  <c r="M116" i="1"/>
  <c r="I117" i="1"/>
  <c r="J117" i="1"/>
  <c r="K117" i="1"/>
  <c r="L117" i="1"/>
  <c r="M117" i="1"/>
  <c r="I118" i="1"/>
  <c r="J118" i="1"/>
  <c r="K118" i="1"/>
  <c r="L118" i="1"/>
  <c r="M118" i="1"/>
  <c r="I119" i="1"/>
  <c r="J119" i="1"/>
  <c r="K119" i="1"/>
  <c r="L119" i="1"/>
  <c r="M119" i="1"/>
  <c r="I120" i="1"/>
  <c r="J120" i="1"/>
  <c r="K120" i="1"/>
  <c r="L120" i="1"/>
  <c r="M120" i="1"/>
  <c r="I121" i="1"/>
  <c r="J121" i="1"/>
  <c r="K121" i="1"/>
  <c r="L121" i="1"/>
  <c r="M121" i="1"/>
  <c r="I122" i="1"/>
  <c r="J122" i="1"/>
  <c r="K122" i="1"/>
  <c r="L122" i="1"/>
  <c r="M122" i="1"/>
  <c r="I123" i="1"/>
  <c r="J123" i="1"/>
  <c r="K123" i="1"/>
  <c r="L123" i="1"/>
  <c r="M123" i="1"/>
  <c r="I124" i="1"/>
  <c r="J124" i="1"/>
  <c r="K124" i="1"/>
  <c r="L124" i="1"/>
  <c r="M124" i="1"/>
  <c r="I126" i="1"/>
  <c r="J126" i="1"/>
  <c r="K126" i="1"/>
  <c r="L126" i="1"/>
  <c r="M126" i="1"/>
  <c r="I127" i="1"/>
  <c r="J127" i="1"/>
  <c r="K127" i="1"/>
  <c r="L127" i="1"/>
  <c r="M127" i="1"/>
  <c r="I128" i="1"/>
  <c r="J128" i="1"/>
  <c r="K128" i="1"/>
  <c r="L128" i="1"/>
  <c r="M128" i="1"/>
  <c r="I129" i="1"/>
  <c r="J129" i="1"/>
  <c r="K129" i="1"/>
  <c r="L129" i="1"/>
  <c r="M129" i="1"/>
  <c r="I130" i="1"/>
  <c r="J130" i="1"/>
  <c r="K130" i="1"/>
  <c r="L130" i="1"/>
  <c r="M130" i="1"/>
  <c r="I131" i="1"/>
  <c r="J131" i="1"/>
  <c r="K131" i="1"/>
  <c r="L131" i="1"/>
  <c r="M131" i="1"/>
  <c r="I132" i="1"/>
  <c r="J132" i="1"/>
  <c r="K132" i="1"/>
  <c r="L132" i="1"/>
  <c r="M132" i="1"/>
  <c r="I134" i="1"/>
  <c r="J134" i="1"/>
  <c r="K134" i="1"/>
  <c r="L134" i="1"/>
  <c r="M134" i="1"/>
  <c r="I135" i="1"/>
  <c r="J135" i="1"/>
  <c r="K135" i="1"/>
  <c r="L135" i="1"/>
  <c r="M135" i="1"/>
  <c r="I136" i="1"/>
  <c r="J136" i="1"/>
  <c r="K136" i="1"/>
  <c r="L136" i="1"/>
  <c r="M136" i="1"/>
  <c r="I137" i="1"/>
  <c r="J137" i="1"/>
  <c r="K137" i="1"/>
  <c r="L137" i="1"/>
  <c r="M137" i="1"/>
  <c r="I138" i="1"/>
  <c r="J138" i="1"/>
  <c r="K138" i="1"/>
  <c r="L138" i="1"/>
  <c r="M138" i="1"/>
  <c r="I139" i="1"/>
  <c r="J139" i="1"/>
  <c r="K139" i="1"/>
  <c r="L139" i="1"/>
  <c r="M139" i="1"/>
  <c r="I140" i="1"/>
  <c r="J140" i="1"/>
  <c r="K140" i="1"/>
  <c r="L140" i="1"/>
  <c r="M140" i="1"/>
  <c r="I141" i="1"/>
  <c r="J141" i="1"/>
  <c r="K141" i="1"/>
  <c r="L141" i="1"/>
  <c r="M141" i="1"/>
  <c r="I143" i="1"/>
  <c r="J143" i="1"/>
  <c r="K143" i="1"/>
  <c r="L143" i="1"/>
  <c r="M143" i="1"/>
  <c r="I144" i="1"/>
  <c r="J144" i="1"/>
  <c r="K144" i="1"/>
  <c r="L144" i="1"/>
  <c r="M144" i="1"/>
  <c r="I145" i="1"/>
  <c r="J145" i="1"/>
  <c r="K145" i="1"/>
  <c r="L145" i="1"/>
  <c r="M145" i="1"/>
  <c r="I146" i="1"/>
  <c r="J146" i="1"/>
  <c r="K146" i="1"/>
  <c r="L146" i="1"/>
  <c r="M146" i="1"/>
  <c r="I147" i="1"/>
  <c r="J147" i="1"/>
  <c r="K147" i="1"/>
  <c r="L147" i="1"/>
  <c r="M147" i="1"/>
  <c r="I148" i="1"/>
  <c r="J148" i="1"/>
  <c r="K148" i="1"/>
  <c r="L148" i="1"/>
  <c r="M148" i="1"/>
  <c r="I149" i="1"/>
  <c r="J149" i="1"/>
  <c r="K149" i="1"/>
  <c r="L149" i="1"/>
  <c r="M149" i="1"/>
  <c r="I150" i="1"/>
  <c r="J150" i="1"/>
  <c r="K150" i="1"/>
  <c r="L150" i="1"/>
  <c r="M150" i="1"/>
  <c r="I151" i="1"/>
  <c r="J151" i="1"/>
  <c r="K151" i="1"/>
  <c r="L151" i="1"/>
  <c r="M151" i="1"/>
  <c r="I152" i="1"/>
  <c r="J152" i="1"/>
  <c r="K152" i="1"/>
  <c r="L152" i="1"/>
  <c r="M152" i="1"/>
  <c r="I153" i="1"/>
  <c r="J153" i="1"/>
  <c r="K153" i="1"/>
  <c r="L153" i="1"/>
  <c r="M153" i="1"/>
  <c r="I154" i="1"/>
  <c r="J154" i="1"/>
  <c r="K154" i="1"/>
  <c r="L154" i="1"/>
  <c r="M154" i="1"/>
  <c r="I155" i="1"/>
  <c r="J155" i="1"/>
  <c r="K155" i="1"/>
  <c r="L155" i="1"/>
  <c r="M155" i="1"/>
  <c r="I157" i="1"/>
  <c r="J157" i="1"/>
  <c r="K157" i="1"/>
  <c r="L157" i="1"/>
  <c r="M157" i="1"/>
  <c r="I158" i="1"/>
  <c r="J158" i="1"/>
  <c r="K158" i="1"/>
  <c r="L158" i="1"/>
  <c r="M158" i="1"/>
  <c r="I159" i="1"/>
  <c r="J159" i="1"/>
  <c r="K159" i="1"/>
  <c r="L159" i="1"/>
  <c r="M159" i="1"/>
  <c r="I160" i="1"/>
  <c r="J160" i="1"/>
  <c r="K160" i="1"/>
  <c r="L160" i="1"/>
  <c r="M160" i="1"/>
  <c r="I161" i="1"/>
  <c r="J161" i="1"/>
  <c r="K161" i="1"/>
  <c r="L161" i="1"/>
  <c r="M161" i="1"/>
  <c r="I162" i="1"/>
  <c r="J162" i="1"/>
  <c r="K162" i="1"/>
  <c r="L162" i="1"/>
  <c r="M162" i="1"/>
  <c r="I163" i="1"/>
  <c r="J163" i="1"/>
  <c r="K163" i="1"/>
  <c r="L163" i="1"/>
  <c r="M163" i="1"/>
  <c r="I164" i="1"/>
  <c r="J164" i="1"/>
  <c r="K164" i="1"/>
  <c r="L164" i="1"/>
  <c r="M164" i="1"/>
  <c r="I165" i="1"/>
  <c r="J165" i="1"/>
  <c r="K165" i="1"/>
  <c r="L165" i="1"/>
  <c r="M165" i="1"/>
  <c r="I166" i="1"/>
  <c r="J166" i="1"/>
  <c r="K166" i="1"/>
  <c r="L166" i="1"/>
  <c r="M166" i="1"/>
  <c r="I168" i="1"/>
  <c r="J168" i="1"/>
  <c r="K168" i="1"/>
  <c r="L168" i="1"/>
  <c r="M168" i="1"/>
  <c r="I169" i="1"/>
  <c r="J169" i="1"/>
  <c r="K169" i="1"/>
  <c r="L169" i="1"/>
  <c r="M169" i="1"/>
  <c r="I170" i="1"/>
  <c r="J170" i="1"/>
  <c r="K170" i="1"/>
  <c r="L170" i="1"/>
  <c r="M170" i="1"/>
  <c r="I171" i="1"/>
  <c r="J171" i="1"/>
  <c r="K171" i="1"/>
  <c r="L171" i="1"/>
  <c r="M171" i="1"/>
  <c r="I172" i="1"/>
  <c r="J172" i="1"/>
  <c r="K172" i="1"/>
  <c r="L172" i="1"/>
  <c r="M172" i="1"/>
  <c r="I173" i="1"/>
  <c r="J173" i="1"/>
  <c r="K173" i="1"/>
  <c r="L173" i="1"/>
  <c r="M173" i="1"/>
  <c r="I175" i="1"/>
  <c r="J175" i="1"/>
  <c r="K175" i="1"/>
  <c r="L175" i="1"/>
  <c r="M175" i="1"/>
  <c r="I176" i="1"/>
  <c r="J176" i="1"/>
  <c r="K176" i="1"/>
  <c r="L176" i="1"/>
  <c r="M176" i="1"/>
  <c r="I177" i="1"/>
  <c r="J177" i="1"/>
  <c r="K177" i="1"/>
  <c r="L177" i="1"/>
  <c r="M177" i="1"/>
  <c r="I178" i="1"/>
  <c r="J178" i="1"/>
  <c r="K178" i="1"/>
  <c r="L178" i="1"/>
  <c r="M178" i="1"/>
  <c r="I179" i="1"/>
  <c r="J179" i="1"/>
  <c r="K179" i="1"/>
  <c r="L179" i="1"/>
  <c r="M179" i="1"/>
  <c r="I180" i="1"/>
  <c r="J180" i="1"/>
  <c r="K180" i="1"/>
  <c r="L180" i="1"/>
  <c r="M180" i="1"/>
  <c r="I181" i="1"/>
  <c r="J181" i="1"/>
  <c r="K181" i="1"/>
  <c r="L181" i="1"/>
  <c r="M181" i="1"/>
  <c r="I182" i="1"/>
  <c r="J182" i="1"/>
  <c r="K182" i="1"/>
  <c r="L182" i="1"/>
  <c r="M182" i="1"/>
  <c r="I184" i="1"/>
  <c r="J184" i="1"/>
  <c r="K184" i="1"/>
  <c r="L184" i="1"/>
  <c r="M184" i="1"/>
  <c r="I185" i="1"/>
  <c r="J185" i="1"/>
  <c r="K185" i="1"/>
  <c r="L185" i="1"/>
  <c r="M185" i="1"/>
  <c r="I186" i="1"/>
  <c r="J186" i="1"/>
  <c r="K186" i="1"/>
  <c r="L186" i="1"/>
  <c r="M186" i="1"/>
  <c r="I187" i="1"/>
  <c r="J187" i="1"/>
  <c r="K187" i="1"/>
  <c r="L187" i="1"/>
  <c r="M187" i="1"/>
  <c r="I188" i="1"/>
  <c r="J188" i="1"/>
  <c r="K188" i="1"/>
  <c r="L188" i="1"/>
  <c r="M188" i="1"/>
  <c r="I189" i="1"/>
  <c r="J189" i="1"/>
  <c r="K189" i="1"/>
  <c r="L189" i="1"/>
  <c r="M189" i="1"/>
  <c r="I190" i="1"/>
  <c r="J190" i="1"/>
  <c r="K190" i="1"/>
  <c r="L190" i="1"/>
  <c r="M190" i="1"/>
  <c r="I191" i="1"/>
  <c r="J191" i="1"/>
  <c r="K191" i="1"/>
  <c r="L191" i="1"/>
  <c r="M191" i="1"/>
  <c r="I192" i="1"/>
  <c r="J192" i="1"/>
  <c r="K192" i="1"/>
  <c r="L192" i="1"/>
  <c r="M192" i="1"/>
  <c r="I193" i="1"/>
  <c r="J193" i="1"/>
  <c r="K193" i="1"/>
  <c r="L193" i="1"/>
  <c r="M193" i="1"/>
  <c r="I194" i="1"/>
  <c r="J194" i="1"/>
  <c r="K194" i="1"/>
  <c r="L194" i="1"/>
  <c r="M194" i="1"/>
  <c r="I195" i="1"/>
  <c r="J195" i="1"/>
  <c r="K195" i="1"/>
  <c r="L195" i="1"/>
  <c r="M195" i="1"/>
  <c r="I197" i="1"/>
  <c r="J197" i="1"/>
  <c r="K197" i="1"/>
  <c r="L197" i="1"/>
  <c r="M197" i="1"/>
  <c r="I198" i="1"/>
  <c r="J198" i="1"/>
  <c r="K198" i="1"/>
  <c r="L198" i="1"/>
  <c r="M198" i="1"/>
  <c r="I199" i="1"/>
  <c r="J199" i="1"/>
  <c r="K199" i="1"/>
  <c r="L199" i="1"/>
  <c r="M199" i="1"/>
  <c r="I200" i="1"/>
  <c r="J200" i="1"/>
  <c r="K200" i="1"/>
  <c r="L200" i="1"/>
  <c r="M200" i="1"/>
  <c r="I201" i="1"/>
  <c r="J201" i="1"/>
  <c r="K201" i="1"/>
  <c r="L201" i="1"/>
  <c r="M201" i="1"/>
  <c r="I202" i="1"/>
  <c r="J202" i="1"/>
  <c r="K202" i="1"/>
  <c r="L202" i="1"/>
  <c r="M202" i="1"/>
  <c r="I203" i="1"/>
  <c r="J203" i="1"/>
  <c r="K203" i="1"/>
  <c r="L203" i="1"/>
  <c r="M203" i="1"/>
  <c r="I204" i="1"/>
  <c r="J204" i="1"/>
  <c r="K204" i="1"/>
  <c r="L204" i="1"/>
  <c r="M204" i="1"/>
  <c r="I205" i="1"/>
  <c r="J205" i="1"/>
  <c r="K205" i="1"/>
  <c r="L205" i="1"/>
  <c r="M205" i="1"/>
  <c r="I206" i="1"/>
  <c r="J206" i="1"/>
  <c r="K206" i="1"/>
  <c r="L206" i="1"/>
  <c r="M206" i="1"/>
  <c r="I207" i="1"/>
  <c r="J207" i="1"/>
  <c r="K207" i="1"/>
  <c r="L207" i="1"/>
  <c r="M207" i="1"/>
  <c r="I208" i="1"/>
  <c r="J208" i="1"/>
  <c r="K208" i="1"/>
  <c r="L208" i="1"/>
  <c r="M208" i="1"/>
  <c r="I209" i="1"/>
  <c r="J209" i="1"/>
  <c r="K209" i="1"/>
  <c r="L209" i="1"/>
  <c r="M209" i="1"/>
  <c r="I210" i="1"/>
  <c r="J210" i="1"/>
  <c r="K210" i="1"/>
  <c r="L210" i="1"/>
  <c r="M210" i="1"/>
  <c r="I211" i="1"/>
  <c r="J211" i="1"/>
  <c r="K211" i="1"/>
  <c r="L211" i="1"/>
  <c r="M211" i="1"/>
  <c r="I212" i="1"/>
  <c r="J212" i="1"/>
  <c r="K212" i="1"/>
  <c r="L212" i="1"/>
  <c r="M212" i="1"/>
  <c r="I213" i="1"/>
  <c r="J213" i="1"/>
  <c r="K213" i="1"/>
  <c r="L213" i="1"/>
  <c r="M213" i="1"/>
  <c r="I214" i="1"/>
  <c r="J214" i="1"/>
  <c r="K214" i="1"/>
  <c r="L214" i="1"/>
  <c r="M214" i="1"/>
  <c r="I215" i="1"/>
  <c r="J215" i="1"/>
  <c r="K215" i="1"/>
  <c r="L215" i="1"/>
  <c r="M215" i="1"/>
  <c r="I216" i="1"/>
  <c r="J216" i="1"/>
  <c r="K216" i="1"/>
  <c r="L216" i="1"/>
  <c r="M216" i="1"/>
  <c r="I217" i="1"/>
  <c r="J217" i="1"/>
  <c r="K217" i="1"/>
  <c r="L217" i="1"/>
  <c r="M217" i="1"/>
  <c r="I218" i="1"/>
  <c r="J218" i="1"/>
  <c r="K218" i="1"/>
  <c r="L218" i="1"/>
  <c r="M218" i="1"/>
  <c r="I220" i="1"/>
  <c r="J220" i="1"/>
  <c r="K220" i="1"/>
  <c r="L220" i="1"/>
  <c r="M220" i="1"/>
  <c r="I221" i="1"/>
  <c r="J221" i="1"/>
  <c r="K221" i="1"/>
  <c r="L221" i="1"/>
  <c r="M221" i="1"/>
  <c r="I222" i="1"/>
  <c r="J222" i="1"/>
  <c r="K222" i="1"/>
  <c r="L222" i="1"/>
  <c r="M222" i="1"/>
  <c r="I223" i="1"/>
  <c r="J223" i="1"/>
  <c r="K223" i="1"/>
  <c r="L223" i="1"/>
  <c r="M223" i="1"/>
  <c r="I224" i="1"/>
  <c r="J224" i="1"/>
  <c r="K224" i="1"/>
  <c r="L224" i="1"/>
  <c r="M224" i="1"/>
  <c r="I225" i="1"/>
  <c r="J225" i="1"/>
  <c r="K225" i="1"/>
  <c r="L225" i="1"/>
  <c r="M225" i="1"/>
  <c r="I227" i="1"/>
  <c r="J227" i="1"/>
  <c r="K227" i="1"/>
  <c r="L227" i="1"/>
  <c r="M227" i="1"/>
  <c r="I228" i="1"/>
  <c r="J228" i="1"/>
  <c r="K228" i="1"/>
  <c r="L228" i="1"/>
  <c r="M228" i="1"/>
  <c r="I229" i="1"/>
  <c r="J229" i="1"/>
  <c r="K229" i="1"/>
  <c r="L229" i="1"/>
  <c r="M229" i="1"/>
  <c r="I230" i="1"/>
  <c r="J230" i="1"/>
  <c r="K230" i="1"/>
  <c r="L230" i="1"/>
  <c r="M230" i="1"/>
  <c r="I231" i="1"/>
  <c r="J231" i="1"/>
  <c r="K231" i="1"/>
  <c r="L231" i="1"/>
  <c r="M231" i="1"/>
  <c r="I232" i="1"/>
  <c r="J232" i="1"/>
  <c r="K232" i="1"/>
  <c r="L232" i="1"/>
  <c r="M232" i="1"/>
  <c r="I233" i="1"/>
  <c r="J233" i="1"/>
  <c r="K233" i="1"/>
  <c r="L233" i="1"/>
  <c r="M233" i="1"/>
  <c r="I234" i="1"/>
  <c r="J234" i="1"/>
  <c r="K234" i="1"/>
  <c r="L234" i="1"/>
  <c r="M234" i="1"/>
  <c r="I236" i="1"/>
  <c r="J236" i="1"/>
  <c r="K236" i="1"/>
  <c r="L236" i="1"/>
  <c r="M236" i="1"/>
  <c r="I237" i="1"/>
  <c r="J237" i="1"/>
  <c r="K237" i="1"/>
  <c r="L237" i="1"/>
  <c r="M237" i="1"/>
  <c r="I238" i="1"/>
  <c r="J238" i="1"/>
  <c r="K238" i="1"/>
  <c r="L238" i="1"/>
  <c r="M238" i="1"/>
  <c r="I239" i="1"/>
  <c r="J239" i="1"/>
  <c r="K239" i="1"/>
  <c r="L239" i="1"/>
  <c r="M239" i="1"/>
  <c r="I240" i="1"/>
  <c r="J240" i="1"/>
  <c r="K240" i="1"/>
  <c r="L240" i="1"/>
  <c r="M240" i="1"/>
  <c r="I241" i="1"/>
  <c r="J241" i="1"/>
  <c r="K241" i="1"/>
  <c r="L241" i="1"/>
  <c r="M241" i="1"/>
  <c r="I242" i="1"/>
  <c r="J242" i="1"/>
  <c r="K242" i="1"/>
  <c r="L242" i="1"/>
  <c r="M242" i="1"/>
  <c r="I243" i="1"/>
  <c r="J243" i="1"/>
  <c r="K243" i="1"/>
  <c r="L243" i="1"/>
  <c r="M243" i="1"/>
  <c r="I244" i="1"/>
  <c r="J244" i="1"/>
  <c r="K244" i="1"/>
  <c r="L244" i="1"/>
  <c r="M244" i="1"/>
  <c r="I245" i="1"/>
  <c r="J245" i="1"/>
  <c r="K245" i="1"/>
  <c r="L245" i="1"/>
  <c r="M245" i="1"/>
  <c r="I246" i="1"/>
  <c r="J246" i="1"/>
  <c r="K246" i="1"/>
  <c r="L246" i="1"/>
  <c r="M246" i="1"/>
  <c r="I247" i="1"/>
  <c r="J247" i="1"/>
  <c r="K247" i="1"/>
  <c r="L247" i="1"/>
  <c r="M247" i="1"/>
  <c r="I248" i="1"/>
  <c r="J248" i="1"/>
  <c r="K248" i="1"/>
  <c r="L248" i="1"/>
  <c r="M248" i="1"/>
  <c r="I249" i="1"/>
  <c r="J249" i="1"/>
  <c r="K249" i="1"/>
  <c r="L249" i="1"/>
  <c r="M249" i="1"/>
  <c r="I250" i="1"/>
  <c r="J250" i="1"/>
  <c r="K250" i="1"/>
  <c r="L250" i="1"/>
  <c r="M250" i="1"/>
  <c r="I251" i="1"/>
  <c r="J251" i="1"/>
  <c r="K251" i="1"/>
  <c r="L251" i="1"/>
  <c r="M251" i="1"/>
  <c r="I252" i="1"/>
  <c r="J252" i="1"/>
  <c r="K252" i="1"/>
  <c r="L252" i="1"/>
  <c r="M252" i="1"/>
  <c r="I254" i="1"/>
  <c r="J254" i="1"/>
  <c r="K254" i="1"/>
  <c r="L254" i="1"/>
  <c r="M254" i="1"/>
  <c r="I255" i="1"/>
  <c r="J255" i="1"/>
  <c r="K255" i="1"/>
  <c r="L255" i="1"/>
  <c r="M255" i="1"/>
  <c r="I256" i="1"/>
  <c r="J256" i="1"/>
  <c r="K256" i="1"/>
  <c r="L256" i="1"/>
  <c r="M256" i="1"/>
  <c r="I257" i="1"/>
  <c r="J257" i="1"/>
  <c r="K257" i="1"/>
  <c r="L257" i="1"/>
  <c r="M257" i="1"/>
  <c r="I258" i="1"/>
  <c r="J258" i="1"/>
  <c r="K258" i="1"/>
  <c r="L258" i="1"/>
  <c r="M258" i="1"/>
  <c r="I259" i="1"/>
  <c r="J259" i="1"/>
  <c r="K259" i="1"/>
  <c r="L259" i="1"/>
  <c r="M259" i="1"/>
  <c r="I260" i="1"/>
  <c r="J260" i="1"/>
  <c r="K260" i="1"/>
  <c r="L260" i="1"/>
  <c r="M260" i="1"/>
  <c r="I261" i="1"/>
  <c r="J261" i="1"/>
  <c r="K261" i="1"/>
  <c r="L261" i="1"/>
  <c r="M261" i="1"/>
  <c r="I262" i="1"/>
  <c r="J262" i="1"/>
  <c r="K262" i="1"/>
  <c r="L262" i="1"/>
  <c r="M262" i="1"/>
  <c r="I263" i="1"/>
  <c r="J263" i="1"/>
  <c r="K263" i="1"/>
  <c r="L263" i="1"/>
  <c r="M263" i="1"/>
  <c r="I264" i="1"/>
  <c r="J264" i="1"/>
  <c r="K264" i="1"/>
  <c r="L264" i="1"/>
  <c r="M264" i="1"/>
  <c r="I265" i="1"/>
  <c r="J265" i="1"/>
  <c r="K265" i="1"/>
  <c r="L265" i="1"/>
  <c r="M265" i="1"/>
  <c r="I267" i="1"/>
  <c r="J267" i="1"/>
  <c r="K267" i="1"/>
  <c r="L267" i="1"/>
  <c r="M267" i="1"/>
  <c r="I268" i="1"/>
  <c r="J268" i="1"/>
  <c r="K268" i="1"/>
  <c r="L268" i="1"/>
  <c r="M268" i="1"/>
  <c r="I269" i="1"/>
  <c r="J269" i="1"/>
  <c r="K269" i="1"/>
  <c r="L269" i="1"/>
  <c r="M269" i="1"/>
  <c r="I270" i="1"/>
  <c r="J270" i="1"/>
  <c r="K270" i="1"/>
  <c r="L270" i="1"/>
  <c r="M270" i="1"/>
  <c r="I271" i="1"/>
  <c r="J271" i="1"/>
  <c r="K271" i="1"/>
  <c r="L271" i="1"/>
  <c r="M271" i="1"/>
  <c r="I272" i="1"/>
  <c r="J272" i="1"/>
  <c r="K272" i="1"/>
  <c r="L272" i="1"/>
  <c r="M272" i="1"/>
  <c r="H5" i="1"/>
  <c r="H6" i="1"/>
  <c r="H7" i="1"/>
  <c r="H8" i="1"/>
  <c r="H9" i="1"/>
  <c r="H10" i="1"/>
  <c r="H11" i="1"/>
  <c r="H12" i="1"/>
  <c r="H13" i="1"/>
  <c r="H14" i="1"/>
  <c r="H15" i="1"/>
  <c r="H17" i="1"/>
  <c r="H18" i="1"/>
  <c r="H19" i="1"/>
  <c r="H20" i="1"/>
  <c r="H22" i="1"/>
  <c r="H23" i="1"/>
  <c r="H24" i="1"/>
  <c r="H25" i="1"/>
  <c r="H26" i="1"/>
  <c r="H27" i="1"/>
  <c r="H28" i="1"/>
  <c r="H29" i="1"/>
  <c r="H30" i="1"/>
  <c r="H31" i="1"/>
  <c r="H32" i="1"/>
  <c r="H33" i="1"/>
  <c r="H34" i="1"/>
  <c r="H35" i="1"/>
  <c r="H36" i="1"/>
  <c r="H37" i="1"/>
  <c r="H38" i="1"/>
  <c r="H39" i="1"/>
  <c r="H40" i="1"/>
  <c r="H42" i="1"/>
  <c r="H43" i="1"/>
  <c r="H44" i="1"/>
  <c r="H45" i="1"/>
  <c r="H46" i="1"/>
  <c r="H48" i="1"/>
  <c r="H49" i="1"/>
  <c r="H50" i="1"/>
  <c r="H51" i="1"/>
  <c r="H52" i="1"/>
  <c r="H53" i="1"/>
  <c r="H54" i="1"/>
  <c r="H55" i="1"/>
  <c r="H57" i="1"/>
  <c r="H58" i="1"/>
  <c r="H59" i="1"/>
  <c r="H60" i="1"/>
  <c r="H61" i="1"/>
  <c r="H62" i="1"/>
  <c r="H63" i="1"/>
  <c r="H64" i="1"/>
  <c r="H66" i="1"/>
  <c r="H67" i="1"/>
  <c r="H68" i="1"/>
  <c r="H69" i="1"/>
  <c r="H70" i="1"/>
  <c r="H71" i="1"/>
  <c r="H72" i="1"/>
  <c r="H73" i="1"/>
  <c r="H74" i="1"/>
  <c r="H75" i="1"/>
  <c r="H76" i="1"/>
  <c r="H77" i="1"/>
  <c r="H78" i="1"/>
  <c r="H79" i="1"/>
  <c r="H80" i="1"/>
  <c r="H82" i="1"/>
  <c r="H83" i="1"/>
  <c r="H84" i="1"/>
  <c r="H85" i="1"/>
  <c r="H86" i="1"/>
  <c r="H87" i="1"/>
  <c r="H89" i="1"/>
  <c r="H90" i="1"/>
  <c r="H91" i="1"/>
  <c r="H92" i="1"/>
  <c r="H93" i="1"/>
  <c r="H94" i="1"/>
  <c r="H95" i="1"/>
  <c r="H96" i="1"/>
  <c r="H97" i="1"/>
  <c r="H99" i="1"/>
  <c r="H100" i="1"/>
  <c r="H101" i="1"/>
  <c r="H102" i="1"/>
  <c r="H103" i="1"/>
  <c r="H104" i="1"/>
  <c r="H105" i="1"/>
  <c r="H106" i="1"/>
  <c r="H107" i="1"/>
  <c r="H108" i="1"/>
  <c r="H109" i="1"/>
  <c r="H110" i="1"/>
  <c r="H112" i="1"/>
  <c r="H113" i="1"/>
  <c r="H114" i="1"/>
  <c r="H115" i="1"/>
  <c r="H116" i="1"/>
  <c r="H117" i="1"/>
  <c r="H118" i="1"/>
  <c r="H119" i="1"/>
  <c r="H120" i="1"/>
  <c r="H121" i="1"/>
  <c r="H122" i="1"/>
  <c r="H123" i="1"/>
  <c r="H124" i="1"/>
  <c r="H126" i="1"/>
  <c r="H127" i="1"/>
  <c r="H128" i="1"/>
  <c r="H129" i="1"/>
  <c r="H130" i="1"/>
  <c r="H131" i="1"/>
  <c r="H132" i="1"/>
  <c r="H134" i="1"/>
  <c r="H135" i="1"/>
  <c r="H136" i="1"/>
  <c r="H137" i="1"/>
  <c r="H138" i="1"/>
  <c r="H139" i="1"/>
  <c r="H140" i="1"/>
  <c r="H141" i="1"/>
  <c r="H143" i="1"/>
  <c r="H144" i="1"/>
  <c r="H145" i="1"/>
  <c r="H146" i="1"/>
  <c r="H147" i="1"/>
  <c r="H148" i="1"/>
  <c r="H149" i="1"/>
  <c r="H150" i="1"/>
  <c r="H151" i="1"/>
  <c r="H152" i="1"/>
  <c r="H153" i="1"/>
  <c r="H154" i="1"/>
  <c r="H155" i="1"/>
  <c r="H157" i="1"/>
  <c r="H158" i="1"/>
  <c r="H159" i="1"/>
  <c r="H160" i="1"/>
  <c r="H161" i="1"/>
  <c r="H162" i="1"/>
  <c r="H163" i="1"/>
  <c r="H164" i="1"/>
  <c r="H165" i="1"/>
  <c r="H166" i="1"/>
  <c r="H168" i="1"/>
  <c r="H169" i="1"/>
  <c r="H170" i="1"/>
  <c r="H171" i="1"/>
  <c r="H172" i="1"/>
  <c r="H173" i="1"/>
  <c r="H175" i="1"/>
  <c r="H176" i="1"/>
  <c r="H177" i="1"/>
  <c r="H178" i="1"/>
  <c r="H179" i="1"/>
  <c r="H180" i="1"/>
  <c r="H181" i="1"/>
  <c r="H182" i="1"/>
  <c r="H184" i="1"/>
  <c r="H185" i="1"/>
  <c r="H186" i="1"/>
  <c r="H187" i="1"/>
  <c r="H188" i="1"/>
  <c r="H189" i="1"/>
  <c r="H190" i="1"/>
  <c r="H191" i="1"/>
  <c r="H192" i="1"/>
  <c r="H193" i="1"/>
  <c r="H194" i="1"/>
  <c r="H195" i="1"/>
  <c r="H197" i="1"/>
  <c r="H198" i="1"/>
  <c r="H199" i="1"/>
  <c r="H200" i="1"/>
  <c r="H201" i="1"/>
  <c r="H202" i="1"/>
  <c r="H203" i="1"/>
  <c r="H204" i="1"/>
  <c r="H205" i="1"/>
  <c r="H206" i="1"/>
  <c r="H207" i="1"/>
  <c r="H208" i="1"/>
  <c r="H209" i="1"/>
  <c r="H210" i="1"/>
  <c r="H211" i="1"/>
  <c r="H212" i="1"/>
  <c r="H213" i="1"/>
  <c r="H214" i="1"/>
  <c r="H215" i="1"/>
  <c r="H216" i="1"/>
  <c r="H217" i="1"/>
  <c r="H218" i="1"/>
  <c r="H220" i="1"/>
  <c r="H221" i="1"/>
  <c r="H222" i="1"/>
  <c r="H223" i="1"/>
  <c r="H224" i="1"/>
  <c r="H225" i="1"/>
  <c r="H227" i="1"/>
  <c r="H228" i="1"/>
  <c r="H229" i="1"/>
  <c r="H230" i="1"/>
  <c r="H231" i="1"/>
  <c r="H232" i="1"/>
  <c r="H233" i="1"/>
  <c r="H234" i="1"/>
  <c r="H236" i="1"/>
  <c r="H237" i="1"/>
  <c r="H238" i="1"/>
  <c r="H239" i="1"/>
  <c r="H240" i="1"/>
  <c r="H241" i="1"/>
  <c r="H242" i="1"/>
  <c r="H243" i="1"/>
  <c r="H244" i="1"/>
  <c r="H245" i="1"/>
  <c r="H246" i="1"/>
  <c r="H247" i="1"/>
  <c r="H248" i="1"/>
  <c r="H249" i="1"/>
  <c r="H250" i="1"/>
  <c r="H251" i="1"/>
  <c r="H252" i="1"/>
  <c r="H254" i="1"/>
  <c r="H255" i="1"/>
  <c r="H256" i="1"/>
  <c r="H257" i="1"/>
  <c r="H258" i="1"/>
  <c r="H259" i="1"/>
  <c r="H260" i="1"/>
  <c r="H261" i="1"/>
  <c r="H262" i="1"/>
  <c r="H263" i="1"/>
  <c r="H264" i="1"/>
  <c r="H265" i="1"/>
  <c r="H267" i="1"/>
  <c r="H268" i="1"/>
  <c r="H269" i="1"/>
  <c r="H270" i="1"/>
  <c r="H271" i="1"/>
  <c r="H272" i="1"/>
  <c r="I4" i="1"/>
  <c r="H4" i="1"/>
  <c r="G48" i="1"/>
  <c r="G49" i="1"/>
  <c r="G50" i="1"/>
  <c r="G51" i="1"/>
  <c r="G52" i="1"/>
  <c r="G53" i="1"/>
  <c r="G54" i="1"/>
  <c r="G55" i="1"/>
  <c r="G57" i="1"/>
  <c r="G58" i="1"/>
  <c r="G59" i="1"/>
  <c r="G60" i="1"/>
  <c r="G61" i="1"/>
  <c r="G62" i="1"/>
  <c r="G63" i="1"/>
  <c r="G64" i="1"/>
  <c r="G66" i="1"/>
  <c r="G67" i="1"/>
  <c r="G68" i="1"/>
  <c r="G69" i="1"/>
  <c r="G70" i="1"/>
  <c r="G71" i="1"/>
  <c r="G72" i="1"/>
  <c r="G73" i="1"/>
  <c r="G74" i="1"/>
  <c r="G75" i="1"/>
  <c r="G76" i="1"/>
  <c r="G77" i="1"/>
  <c r="G78" i="1"/>
  <c r="G79" i="1"/>
  <c r="G80" i="1"/>
  <c r="G82" i="1"/>
  <c r="G83" i="1"/>
  <c r="G84" i="1"/>
  <c r="G85" i="1"/>
  <c r="G86" i="1"/>
  <c r="G87" i="1"/>
  <c r="G89" i="1"/>
  <c r="G90" i="1"/>
  <c r="G91" i="1"/>
  <c r="G92" i="1"/>
  <c r="G93" i="1"/>
  <c r="G94" i="1"/>
  <c r="G95" i="1"/>
  <c r="G96" i="1"/>
  <c r="G97" i="1"/>
  <c r="G99" i="1"/>
  <c r="G100" i="1"/>
  <c r="G101" i="1"/>
  <c r="G102" i="1"/>
  <c r="G103" i="1"/>
  <c r="G104" i="1"/>
  <c r="G105" i="1"/>
  <c r="G106" i="1"/>
  <c r="G107" i="1"/>
  <c r="G108" i="1"/>
  <c r="G109" i="1"/>
  <c r="G110" i="1"/>
  <c r="G112" i="1"/>
  <c r="G113" i="1"/>
  <c r="G114" i="1"/>
  <c r="G115" i="1"/>
  <c r="G116" i="1"/>
  <c r="G117" i="1"/>
  <c r="G118" i="1"/>
  <c r="G119" i="1"/>
  <c r="G120" i="1"/>
  <c r="G121" i="1"/>
  <c r="G122" i="1"/>
  <c r="G123" i="1"/>
  <c r="G124" i="1"/>
  <c r="G126" i="1"/>
  <c r="G127" i="1"/>
  <c r="G128" i="1"/>
  <c r="G129" i="1"/>
  <c r="G130" i="1"/>
  <c r="G131" i="1"/>
  <c r="G132" i="1"/>
  <c r="G134" i="1"/>
  <c r="G135" i="1"/>
  <c r="G136" i="1"/>
  <c r="G137" i="1"/>
  <c r="G138" i="1"/>
  <c r="G139" i="1"/>
  <c r="G140" i="1"/>
  <c r="G141" i="1"/>
  <c r="G143" i="1"/>
  <c r="G144" i="1"/>
  <c r="G145" i="1"/>
  <c r="G146" i="1"/>
  <c r="G147" i="1"/>
  <c r="G148" i="1"/>
  <c r="G149" i="1"/>
  <c r="G150" i="1"/>
  <c r="G151" i="1"/>
  <c r="G152" i="1"/>
  <c r="G153" i="1"/>
  <c r="G154" i="1"/>
  <c r="G155" i="1"/>
  <c r="G157" i="1"/>
  <c r="G158" i="1"/>
  <c r="G159" i="1"/>
  <c r="G160" i="1"/>
  <c r="G161" i="1"/>
  <c r="G162" i="1"/>
  <c r="G163" i="1"/>
  <c r="G164" i="1"/>
  <c r="G165" i="1"/>
  <c r="G166" i="1"/>
  <c r="G168" i="1"/>
  <c r="G169" i="1"/>
  <c r="G170" i="1"/>
  <c r="G171" i="1"/>
  <c r="G172" i="1"/>
  <c r="G173" i="1"/>
  <c r="G175" i="1"/>
  <c r="G176" i="1"/>
  <c r="G177" i="1"/>
  <c r="G178" i="1"/>
  <c r="G179" i="1"/>
  <c r="G180" i="1"/>
  <c r="G181" i="1"/>
  <c r="G182" i="1"/>
  <c r="G184" i="1"/>
  <c r="G185" i="1"/>
  <c r="G186" i="1"/>
  <c r="G187" i="1"/>
  <c r="G188" i="1"/>
  <c r="G189" i="1"/>
  <c r="G190" i="1"/>
  <c r="G191" i="1"/>
  <c r="G192" i="1"/>
  <c r="G193" i="1"/>
  <c r="G194" i="1"/>
  <c r="G195" i="1"/>
  <c r="G197" i="1"/>
  <c r="G198" i="1"/>
  <c r="G199" i="1"/>
  <c r="G200" i="1"/>
  <c r="G201" i="1"/>
  <c r="G202" i="1"/>
  <c r="G203" i="1"/>
  <c r="G204" i="1"/>
  <c r="G205" i="1"/>
  <c r="G206" i="1"/>
  <c r="G207" i="1"/>
  <c r="G208" i="1"/>
  <c r="G209" i="1"/>
  <c r="G210" i="1"/>
  <c r="G211" i="1"/>
  <c r="G212" i="1"/>
  <c r="G213" i="1"/>
  <c r="G214" i="1"/>
  <c r="G215" i="1"/>
  <c r="G216" i="1"/>
  <c r="G217" i="1"/>
  <c r="G218" i="1"/>
  <c r="G220" i="1"/>
  <c r="G221" i="1"/>
  <c r="G222" i="1"/>
  <c r="G223" i="1"/>
  <c r="G224" i="1"/>
  <c r="G225" i="1"/>
  <c r="G227" i="1"/>
  <c r="G228" i="1"/>
  <c r="G229" i="1"/>
  <c r="G230" i="1"/>
  <c r="G231" i="1"/>
  <c r="G232" i="1"/>
  <c r="G233" i="1"/>
  <c r="G234" i="1"/>
  <c r="G236" i="1"/>
  <c r="G237" i="1"/>
  <c r="G238" i="1"/>
  <c r="G239" i="1"/>
  <c r="G240" i="1"/>
  <c r="G241" i="1"/>
  <c r="G242" i="1"/>
  <c r="G243" i="1"/>
  <c r="G244" i="1"/>
  <c r="G245" i="1"/>
  <c r="G246" i="1"/>
  <c r="G247" i="1"/>
  <c r="G248" i="1"/>
  <c r="G249" i="1"/>
  <c r="G250" i="1"/>
  <c r="G251" i="1"/>
  <c r="G252" i="1"/>
  <c r="G254" i="1"/>
  <c r="G255" i="1"/>
  <c r="G256" i="1"/>
  <c r="G257" i="1"/>
  <c r="G258" i="1"/>
  <c r="G259" i="1"/>
  <c r="G260" i="1"/>
  <c r="G261" i="1"/>
  <c r="G262" i="1"/>
  <c r="G263" i="1"/>
  <c r="G264" i="1"/>
  <c r="G265" i="1"/>
  <c r="G267" i="1"/>
  <c r="G268" i="1"/>
  <c r="G269" i="1"/>
  <c r="G270" i="1"/>
  <c r="G271" i="1"/>
  <c r="G272" i="1"/>
  <c r="G42" i="1"/>
  <c r="G43" i="1"/>
  <c r="G44" i="1"/>
  <c r="G45" i="1"/>
  <c r="G46" i="1"/>
  <c r="G22" i="1"/>
  <c r="G23" i="1"/>
  <c r="G24" i="1"/>
  <c r="G25" i="1"/>
  <c r="G26" i="1"/>
  <c r="G27" i="1"/>
  <c r="G28" i="1"/>
  <c r="G29" i="1"/>
  <c r="G30" i="1"/>
  <c r="G31" i="1"/>
  <c r="G32" i="1"/>
  <c r="G33" i="1"/>
  <c r="G34" i="1"/>
  <c r="G35" i="1"/>
  <c r="G36" i="1"/>
  <c r="G37" i="1"/>
  <c r="G38" i="1"/>
  <c r="G39" i="1"/>
  <c r="G40" i="1"/>
  <c r="G17" i="1"/>
  <c r="G18" i="1"/>
  <c r="G19" i="1"/>
  <c r="G20" i="1"/>
  <c r="G11" i="1"/>
  <c r="G12" i="1"/>
  <c r="G13" i="1"/>
  <c r="G14" i="1"/>
  <c r="G15" i="1"/>
  <c r="E226" i="1"/>
  <c r="E174" i="1"/>
  <c r="E133" i="1"/>
  <c r="E88" i="1"/>
  <c r="E47" i="1"/>
  <c r="D226" i="1" l="1"/>
  <c r="F226" i="1" s="1"/>
  <c r="D174" i="1"/>
  <c r="F174" i="1" s="1"/>
  <c r="D133" i="1"/>
  <c r="F133" i="1" s="1"/>
  <c r="D88" i="1"/>
  <c r="F88" i="1" s="1"/>
  <c r="D47" i="1"/>
  <c r="F47" i="1" s="1"/>
  <c r="D3" i="1"/>
  <c r="F3" i="1"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<sst xmlns="http://schemas.openxmlformats.org/spreadsheetml/2006/main" count="1478" uniqueCount="283">
  <si>
    <t>NSW Department of Education</t>
  </si>
  <si>
    <t>© NSW Department of Education, 2024</t>
  </si>
  <si>
    <t>Stream</t>
  </si>
  <si>
    <t>Focus ares</t>
  </si>
  <si>
    <t>CT5-SAF-01</t>
  </si>
  <si>
    <t>CT5-DPM-01</t>
  </si>
  <si>
    <t>CT5-COL-01</t>
  </si>
  <si>
    <t>CT5-EVL-01</t>
  </si>
  <si>
    <t>CT5-DAT-01</t>
  </si>
  <si>
    <t>CT5-COM-01</t>
  </si>
  <si>
    <t>CT5-OPL-01</t>
  </si>
  <si>
    <t>CT5-THI-01</t>
  </si>
  <si>
    <t>CT5-DAT-02</t>
  </si>
  <si>
    <t>CT5-DES-01</t>
  </si>
  <si>
    <t>Enterprise information systems</t>
  </si>
  <si>
    <t>Modelling networks and social connections</t>
  </si>
  <si>
    <t>Designing for user experience</t>
  </si>
  <si>
    <t>Software development</t>
  </si>
  <si>
    <t>Building mechatronic and automated systems</t>
  </si>
  <si>
    <t>Creating games and simulations</t>
  </si>
  <si>
    <t>Developing apps and web software</t>
  </si>
  <si>
    <t>Outcomes</t>
  </si>
  <si>
    <t>Unit 1</t>
  </si>
  <si>
    <t>Unit 2</t>
  </si>
  <si>
    <t>Unit 3</t>
  </si>
  <si>
    <t>Unit 4</t>
  </si>
  <si>
    <t>Unit 5</t>
  </si>
  <si>
    <t>Unit 6</t>
  </si>
  <si>
    <t>Unit 7</t>
  </si>
  <si>
    <t>Unit 8</t>
  </si>
  <si>
    <t>Unit 9</t>
  </si>
  <si>
    <t>Unit 10</t>
  </si>
  <si>
    <t>Focus area</t>
  </si>
  <si>
    <t>Content</t>
  </si>
  <si>
    <t>#CP</t>
  </si>
  <si>
    <t>Comp.</t>
  </si>
  <si>
    <t>Progress</t>
  </si>
  <si>
    <t>Identifying and defining</t>
  </si>
  <si>
    <t>T1</t>
  </si>
  <si>
    <t>T2</t>
  </si>
  <si>
    <t>T3</t>
  </si>
  <si>
    <t>T4</t>
  </si>
  <si>
    <t>T5</t>
  </si>
  <si>
    <t>T6</t>
  </si>
  <si>
    <t>T7</t>
  </si>
  <si>
    <t>T8</t>
  </si>
  <si>
    <t>Describe the purpose of connecting people and systems</t>
  </si>
  <si>
    <t>Describe inputs, storage, processes and outputs in connecting people and systems</t>
  </si>
  <si>
    <t>Define a real-world problem or need that can be solved by connecting people and systems, including breaking it down into manageable parts and describing the users of the solution</t>
  </si>
  <si>
    <t>Specify the functional requirements of a networked solution, including stating the purpose of a solution, describing use cases and developing test cases of input and expected outputs</t>
  </si>
  <si>
    <t>Specify the non-functional requirements of a networked solution</t>
  </si>
  <si>
    <t>Evaluate the social impacts and ethical and legal responsibilities in connecting people and systems</t>
  </si>
  <si>
    <t>Describe common network hardware for wired, wireless and mobile networks</t>
  </si>
  <si>
    <t>Describe common network security vulnerabilities and the mitigation strategies</t>
  </si>
  <si>
    <t>Apply features of Graph Theory to model computer networks</t>
  </si>
  <si>
    <t>Calculate node degree and paths between nodes and explain their meaning</t>
  </si>
  <si>
    <t>Represent real-world social networks visually as a graph</t>
  </si>
  <si>
    <t>Evaluate the development of a sociogram model</t>
  </si>
  <si>
    <t>Researching and planning</t>
  </si>
  <si>
    <t>Explore how people’s changing expectations and concerns for security and privacy have shaped computer technology</t>
  </si>
  <si>
    <t>Explore network and social connections considering the perspectives of diverse groups, including Aboriginal and Torres Strait Islander Peoples, culturally and linguistically diverse people, people of different ages and gender, and people with disability</t>
  </si>
  <si>
    <t>Investigate how hardware and software are used to manage, control and secure the movement of, and access to, data in networked digital systems</t>
  </si>
  <si>
    <t>Investigate how the profile and attributes of end users are used by developers when creating products</t>
  </si>
  <si>
    <t>Producing and implementing</t>
  </si>
  <si>
    <t>Plan and manage a project that connects people and systems using an iterative approach, including access control, privacy and cybersecurity</t>
  </si>
  <si>
    <t>Generate alternative designs and evaluate them against the requirements to select a preferred design</t>
  </si>
  <si>
    <t>Create a computer network between multiple devices and describe how nodes are connected</t>
  </si>
  <si>
    <t>Create a network of connected devices to model the Internet of Things (IoT)</t>
  </si>
  <si>
    <t>Implement a solution that connects people and systems using the preferred design</t>
  </si>
  <si>
    <t>Create interactive solutions for sharing information online using a visualisation library</t>
  </si>
  <si>
    <t>Specify what data is collected, who owns it, and how it will be protected, considering privacy and cybersecurity, including when interpreting data</t>
  </si>
  <si>
    <t>Represent, store and transmit data to facilitate computation, including selecting appropriate data types, understanding the limitations of data types and structuring data systematically</t>
  </si>
  <si>
    <t>Explain simple compression of data and types of compression, including the impact on data transmission</t>
  </si>
  <si>
    <t>Model entities, events and relationships within a network</t>
  </si>
  <si>
    <t>Model the relationships between entities and events using relational data</t>
  </si>
  <si>
    <t>Create a record of project development demonstrating iterative design and evaluation</t>
  </si>
  <si>
    <t>Select and use specialist terminology in context</t>
  </si>
  <si>
    <t>Access datasets and collect data from users or the environment considering privacy and personally identifying information (PII)</t>
  </si>
  <si>
    <t>Validate data is correct and investigate the impact of invalid data</t>
  </si>
  <si>
    <t>Analyse data to make decisions and generate reports using a database</t>
  </si>
  <si>
    <t>Filter, sort and limit database queries using SELECT, WHERE, ORDER BY and LIMIT clauses</t>
  </si>
  <si>
    <t>Load, insert and update data in a database</t>
  </si>
  <si>
    <t>Visualise data to identify trends, patterns, relationships and outliers using a range of tools</t>
  </si>
  <si>
    <t>Testing and evaluating</t>
  </si>
  <si>
    <t>Evaluate solutions against the predetermined functional and non-functional requirements that meet social, ethical and legal responsibilities and cybersecurity principles</t>
  </si>
  <si>
    <t>Test and evaluate the efficiency of a network navigation map</t>
  </si>
  <si>
    <t>Test, monitor and evaluate a network in terms of bandwidth, connectedness, compatibility, reliability and ease of use</t>
  </si>
  <si>
    <t>Evaluate the security of networks in terms of vulnerability to attacks and exploitation</t>
  </si>
  <si>
    <t>Explore careers in connecting people and systems</t>
  </si>
  <si>
    <t>Describe the purpose of user interfaces (UIs) and interactive media and how these affect the user experience (UX)</t>
  </si>
  <si>
    <t>Explore inputs, storage, transmission, processes and outputs in UIs or interactive media</t>
  </si>
  <si>
    <t>Specify the functional requirements of a UI or interactive media product, including stating the purpose of a solution, describing use cases and developing test cases of inputs and expected outputs</t>
  </si>
  <si>
    <t>Specify the non-functional requirements of a UI or interactive media solution</t>
  </si>
  <si>
    <t>Consider the social impacts and ethical and legal responsibilities of UIs or interactive media products</t>
  </si>
  <si>
    <t>Analyse ‘terms of use’ policies and End User License Agreements (EULA) and predict ways in which these can affect attitudes and data protection of individuals and societies</t>
  </si>
  <si>
    <t>Investigate and evaluate the influence of communication methods on an audience, including the perspectives of diverse groups that may include Aboriginal and Torres Strait Islander Peoples, culturally and linguistically diverse people, people of different ages and gender, and people with disability</t>
  </si>
  <si>
    <t>Explain simple compression of data and types of compression, including lossy and lossless compression</t>
  </si>
  <si>
    <t>Plan and manage a project using an iterative approach</t>
  </si>
  <si>
    <t>Explore how UIs or interactive media have evolved in response to people's needs and opportunities</t>
  </si>
  <si>
    <t>Investigate techniques to evaluate a UI</t>
  </si>
  <si>
    <t>Explore design principles and issues relevant to UIs or interactive media</t>
  </si>
  <si>
    <t>Evaluate existing UIs and assess their suitability and whether they could be modified or used in other products</t>
  </si>
  <si>
    <t>Explore how augmented reality (AR), mixed reality (MR) and virtual reality (VR) create immersive experiences</t>
  </si>
  <si>
    <t>Define a real-world problem or need that can be solved by UIs or interactive media, including breaking it down into manageable parts and describing the users of the solution</t>
  </si>
  <si>
    <t>Design and author an interactive media product</t>
  </si>
  <si>
    <t>Design and implement a UI, UX or interactive media product allowing for functionality, accessibility, usability and aesthetics</t>
  </si>
  <si>
    <t>Apply information architecture elements in the development of a product</t>
  </si>
  <si>
    <t>Consider privacy and cybersecurity in collecting and interpreting data</t>
  </si>
  <si>
    <t>Specify what data is collected, who owns it, and how it will be protected</t>
  </si>
  <si>
    <t>Represent, store and display data to facilitate computation, including selecting appropriate data types, understanding data type limitations and structuring data systematically</t>
  </si>
  <si>
    <t>Model entities, events and their attributes using structured data</t>
  </si>
  <si>
    <t>Summarise data using a spreadsheet, including complex formulas, aggregate functions and lookup functions</t>
  </si>
  <si>
    <t>Filter, group and sort data using a spreadsheet, including applying filters and sorting, using conditional formatting and grouping, and aggregating data using pivot tables</t>
  </si>
  <si>
    <t>Present data and make predictions and decisions using a spreadsheet, including creating a data dashboard or report in a spreadsheet, decision formulas and optimisation</t>
  </si>
  <si>
    <t>Visualise data to identify trends and outliers using a range of tools</t>
  </si>
  <si>
    <t>Evaluate their own project and that of their peers using the previously developed functional and non-functional requirements</t>
  </si>
  <si>
    <t>Evaluate whether solutions meet social, ethical and legal responsibilities and cybersecurity principles</t>
  </si>
  <si>
    <t>Test and evaluate a UI to improve usability of an interactive media product</t>
  </si>
  <si>
    <t>Test and evaluate a UI to improve overall efficiency</t>
  </si>
  <si>
    <t>Evaluate the functionality of the UI to convey information to a variety of audiences</t>
  </si>
  <si>
    <t>Explore careers in UI design or interactive media</t>
  </si>
  <si>
    <t>Analysing data</t>
  </si>
  <si>
    <t>Differentiate between data and information</t>
  </si>
  <si>
    <t>Describe the purpose of analysing data</t>
  </si>
  <si>
    <t>Describe inputs, storage, transmission, processes and outputs in data analysis</t>
  </si>
  <si>
    <t>Specify the functional requirements of a data analysis, including stating the purpose of a solution, describing use cases and developing test cases of inputs and expected outputs</t>
  </si>
  <si>
    <t>Specify the non-functional requirements of a data analysis</t>
  </si>
  <si>
    <t>Consider the social impacts and ethical and legal responsibilities in analysing data</t>
  </si>
  <si>
    <t>Explore data analysis considering the perspectives of diverse groups, including Aboriginal and Torres Strait Islander Peoples, culturally and linguistically diverse people, people of different ages and gender, and people with disability</t>
  </si>
  <si>
    <t>Explain simple compression of data and types of compression</t>
  </si>
  <si>
    <t>Explore the applications of small and big datasets</t>
  </si>
  <si>
    <t>Describe how data analysis has evolved in response to people's needs and opportunities</t>
  </si>
  <si>
    <t>Explore design principles and issues relevant to analysing data, including visualisation principles, data trails and ownership of data</t>
  </si>
  <si>
    <t>Collect and interpret data adhering to privacy and cybersecurity principles</t>
  </si>
  <si>
    <t>Represent and store data to facilitate computation, including selecting appropriate data types, understanding data type limitations and structuring data systematically</t>
  </si>
  <si>
    <t>Compare the usability of data using a spreadsheet or database to analyse the same dataset</t>
  </si>
  <si>
    <t>Investigate issues with the use of data, including cyber safety, security, privacy and ethics</t>
  </si>
  <si>
    <t>Analyse data in both a flat-file and relational database using queries and reports</t>
  </si>
  <si>
    <t>Explore how a classifier uses data analysis for machine learning</t>
  </si>
  <si>
    <t>Define a real-world problem or question that can be solved by analysing data, including breaking it down into manageable parts and describing the users of the solution</t>
  </si>
  <si>
    <t>Develop a digital solution using a range of software to interpret and represent data to create information for a real-world scenario</t>
  </si>
  <si>
    <t>Create interactive solutions for sharing information online with a visualisation library</t>
  </si>
  <si>
    <t>Document the design and implementation of the solution in a project notebook</t>
  </si>
  <si>
    <t>Use appropriate methods to collect, store, validate and verify qualitative and quantitative data, considering data integrity considering privacy and personally identifying information (PII)</t>
  </si>
  <si>
    <t>Summarise data using formulas, functions and features of a spreadsheet, including complex formulas, aggregate functions and lookup functions</t>
  </si>
  <si>
    <t>Filter, group and sort data using a spreadsheet, including using filters and sorting, using conditional formatting and grouping and aggregating data</t>
  </si>
  <si>
    <t>Generate a data visualisation to identify trends and outliers using a range of tools</t>
  </si>
  <si>
    <t>Evaluate their own project and that of their peers using predetermined functional and non-functional requirements</t>
  </si>
  <si>
    <t>Evaluate sourced data processed using the 3Vs: volume, variety and velocity</t>
  </si>
  <si>
    <t>Assess a developed solution based on calculations from datasets</t>
  </si>
  <si>
    <t>Perform verification of datasets, calculations and outputs</t>
  </si>
  <si>
    <t>Evaluate tools and processes used in the analysis of data for validation</t>
  </si>
  <si>
    <t>Explore interests and careers in analysing data</t>
  </si>
  <si>
    <t>Describe mechatronic systems</t>
  </si>
  <si>
    <t>Investigate the development and impact of a mechatronic, robotic and/or automated system in a real-world application</t>
  </si>
  <si>
    <t>Identify mechatronic and automated systems that operate through human or autonomous control</t>
  </si>
  <si>
    <t>Describe inputs, storage, transmission, processes and outputs in mechatronic and automated systems</t>
  </si>
  <si>
    <t>Specify the functional requirements of a mechatronic or automated system, including stating the purpose of a system, describing use cases and developing test cases of inputs and expected outputs</t>
  </si>
  <si>
    <t>Specify the non-functional requirements of a mechatronic or automated system</t>
  </si>
  <si>
    <t>Consider the social impacts and ethical and legal responsibilities associated with mechatronic and automated systems</t>
  </si>
  <si>
    <t>Explore mechatronic and automated systems considering the perspectives of diverse groups, including Aboriginal and Torres Strait Islander Peoples, culturally and linguistically diverse people, people of different ages and gender, and people with disability</t>
  </si>
  <si>
    <t>Describe how mechatronic and automated systems have evolved in response to people's needs and opportunities</t>
  </si>
  <si>
    <t>Explore design principles and issues relevant to mechatronic and automated systems</t>
  </si>
  <si>
    <t>Select and justify control systems, components, microcontrollers and co-processors for a mechatronic or automated system</t>
  </si>
  <si>
    <t>Select and justify sensors for a mechatronic or automated system</t>
  </si>
  <si>
    <t>Select and justify actuators for a mechatronic or automated system</t>
  </si>
  <si>
    <t>Select and justify end effectors/manipulators for a mechatronic or automated system</t>
  </si>
  <si>
    <t>Investigate motion required for mechatronic and automated systems</t>
  </si>
  <si>
    <t>Investigate data collection and interpretation adhering to privacy and cybersecurity principles, including specify what data is collected, who owns it, and how it will be protected</t>
  </si>
  <si>
    <t>Represent data and code to facilitate computation, including selecting appropriate data types, understanding data type limitations and structuring code systematically</t>
  </si>
  <si>
    <t>Represent algorithms using flowcharts and pseudocode</t>
  </si>
  <si>
    <t>Design or modify existing algorithms for mechatronic or automated systems</t>
  </si>
  <si>
    <t>Validate algorithms with desk checking</t>
  </si>
  <si>
    <t>Investigate a real-world problem or need that can be solved by mechatronic and/or automated systems, including breaking it down into manageable parts and interviewing stakeholders to identify their needs</t>
  </si>
  <si>
    <t>Evaluate existing solutions to the problem or related problems</t>
  </si>
  <si>
    <t>Interpret and modify existing programs (code) for mechatronic and/or automated systems</t>
  </si>
  <si>
    <t>Design and implement modular programs (code) with functions for mechatronic and/or automated systems</t>
  </si>
  <si>
    <t>Build a mechatronic system using the preferred design and code in a general-purpose programming language</t>
  </si>
  <si>
    <t>Apply selected algorithms and data structures for mechatronic or automated systems</t>
  </si>
  <si>
    <t>Validate programs using test cases and debug a range of errors</t>
  </si>
  <si>
    <t>Develop and apply test criteria for components of a mechatronic and/or automated system</t>
  </si>
  <si>
    <t>Validate algorithms and programs through tracing and test cases</t>
  </si>
  <si>
    <t>Propose software and hardware modifications to increase the effectiveness of a mechatronic and/or automated system</t>
  </si>
  <si>
    <t>Evaluate social, ethical and cybersecurity considerations of mechatronic and automated systems</t>
  </si>
  <si>
    <t>Explore careers in mechatronic and automated systems design, production, installation or maintenance</t>
  </si>
  <si>
    <t>Explore how the changing needs of society have influenced the development of games and simulations, including the impact of simulations and games on a range of industries</t>
  </si>
  <si>
    <t>Investigate the representation of logic when designing games and simulations, including sequences, branching and iteration, including logical and relational operators</t>
  </si>
  <si>
    <t>Describe inputs, storage, transmission, processes and outputs in games and/or simulations</t>
  </si>
  <si>
    <t>Specify the functional requirements of a game or simulation, including stating the purpose of a system, describing use cases and developing test cases of inputs and expected outputs</t>
  </si>
  <si>
    <t>Specify the non-functional requirements of a game or simulation</t>
  </si>
  <si>
    <t>Consider the social impacts and ethical and legal responsibilities in games or simulations</t>
  </si>
  <si>
    <t>Explore games and simulations considering the perspectives of diverse groups, including Aboriginal and Torres Strait Islander Peoples, culturally and linguistically diverse people, people of different ages and gender, and people with disability</t>
  </si>
  <si>
    <t>Describe the features of an object-oriented programming language</t>
  </si>
  <si>
    <t>Explore how predefined algorithms and artificial intelligence (AI) control computer components</t>
  </si>
  <si>
    <t>Explore products that simulate the real world and how simulations are used to solve real-world problems</t>
  </si>
  <si>
    <t>Explore how games and simulations address environmental, lifestyle, societal and economic challenges including cyber safety</t>
  </si>
  <si>
    <t>Explore design principles and issues relevant to game design</t>
  </si>
  <si>
    <t>Evaluate an existing game or simulation in terms of its mechanics, aesthetics and usability</t>
  </si>
  <si>
    <t>Design and/or modify existing algorithms for games or simulations</t>
  </si>
  <si>
    <t>Use program-development support tools, including Input Process Output (IPO) charts/diagrams, decision trees, flowcharts and structured English/pseudocode, in the development of a game or simulation</t>
  </si>
  <si>
    <t>Create and modify algorithms and code that use branching and iteration, and represent them diagrammatically and in English</t>
  </si>
  <si>
    <t>Develop an efficient computer program by selecting appropriate data types and structures</t>
  </si>
  <si>
    <t>Develop prototypes to communicate design ideas and features to potential end users</t>
  </si>
  <si>
    <t>Implement an event loop in a game or simulation using event-driven programming</t>
  </si>
  <si>
    <t>Simulate a 2D or 3D physical world using fixed time increments</t>
  </si>
  <si>
    <t>Simulate a 2D environment by updating the state of a cell based on its neighbour</t>
  </si>
  <si>
    <t>Develop appropriate supporting documentation in a program to ensure it is easy to read, understand and maintain</t>
  </si>
  <si>
    <t>Modify existing programming code to observe the effects of changing variables</t>
  </si>
  <si>
    <t>Modify existing code to observe changes in an array</t>
  </si>
  <si>
    <t>Identify and correct types of errors, including syntax, logical and run-time</t>
  </si>
  <si>
    <t>Plan and manage a project to create a game and/or simulation using an iterative approach</t>
  </si>
  <si>
    <t>Implement a game or simulation using the preferred design in a general-purpose or object-oriented programming language</t>
  </si>
  <si>
    <t>Develop the UI and UX of a game, including using event-driven programming or an event loop to respond to user input</t>
  </si>
  <si>
    <t>Implement common game features, including the game state</t>
  </si>
  <si>
    <t>Interpret and modify existing programs (code) for games or simulations</t>
  </si>
  <si>
    <t>Design and implement modular programs (code) with functions for games</t>
  </si>
  <si>
    <t>Program selected algorithms and data structures for games or simulations</t>
  </si>
  <si>
    <t>Interpret and extend or implement an object-oriented program (code)</t>
  </si>
  <si>
    <t>Test and evaluate the functionality and performance of a simulation or game for specified requirements</t>
  </si>
  <si>
    <t>Evaluate social, ethical and cybersecurity considerations of games and simulations</t>
  </si>
  <si>
    <t>Explore careers in game and simulation design and development</t>
  </si>
  <si>
    <t>Explore the purpose and uses of apps and web-based tools</t>
  </si>
  <si>
    <t>Explore how the changing needs of society have influenced the evolution of app and web development, including the impact of apps and web software on a range of industries</t>
  </si>
  <si>
    <t>Explore inputs, storage, transmission, processes and outputs in apps or web-based tools</t>
  </si>
  <si>
    <t>Identify, define and visually represent the function and purpose of elements and features of existing code</t>
  </si>
  <si>
    <t>Specify the functional requirements of an app, including stating the purpose of a solution, describing use cases and developing test cases of inputs and expected outputs</t>
  </si>
  <si>
    <t>Specify the non-functional requirements of an app</t>
  </si>
  <si>
    <t>Consider the social impacts and ethical and legal responsibilities in software development</t>
  </si>
  <si>
    <t>Explore app and web software considering the perspectives of diverse groups, including Aboriginal and Torres Strait Islander Peoples, culturally and linguistically diverse people, people of different ages and gender, and people with disability</t>
  </si>
  <si>
    <t>Experiment with agile tools when developing projects</t>
  </si>
  <si>
    <t>Describe how apps and web applications have evolved in response to people's needs and opportunities</t>
  </si>
  <si>
    <t>Outline how app and web software address environmental, lifestyle, societal and economic challenges, including cyber safety</t>
  </si>
  <si>
    <t>Explore design principles and issues relevant to apps</t>
  </si>
  <si>
    <t>Represent data and code to facilitate computation, including selecting appropriate data types, structuring code systematically and understanding data type limitations</t>
  </si>
  <si>
    <t>Identify and define the features of an object-oriented programming language</t>
  </si>
  <si>
    <t>Design their own and modify existing algorithms for apps</t>
  </si>
  <si>
    <t>Explore the use of sub-programs and code modules in programming code</t>
  </si>
  <si>
    <t>Compare operators within existing programming code or HTML, including arithmetic, logical and relational operators</t>
  </si>
  <si>
    <t>Explore the application of code modules that perform discrete functions</t>
  </si>
  <si>
    <t>Define a real-world problem or need that can be solved by an app, including breaking it down into manageable parts and interviewing stakeholders to identify their needs</t>
  </si>
  <si>
    <t>Produce and implement an app using the preferred design in a general-purpose or object-oriented programming language</t>
  </si>
  <si>
    <t>Develop the user interface (UI) and user experience (UX) of an app, including using event-driven programming to respond to user input</t>
  </si>
  <si>
    <t>Develop a web page or app that separates content and presentation using HTML and cascading style sheet (CSS)</t>
  </si>
  <si>
    <t>Interpret and modify existing programs (code) for apps</t>
  </si>
  <si>
    <t>Design and implement modular programs (code) with functions for apps</t>
  </si>
  <si>
    <t>Apply selected algorithms and data structures for apps</t>
  </si>
  <si>
    <t>Use selected data to check an algorithm and programming code by testing</t>
  </si>
  <si>
    <t>Relate social, ethical and cybersecurity considerations of a software project</t>
  </si>
  <si>
    <t>Explore careers in software development</t>
  </si>
  <si>
    <t>Term</t>
  </si>
  <si>
    <t>Completed</t>
  </si>
  <si>
    <t># CP</t>
  </si>
  <si>
    <t>Unit #</t>
  </si>
  <si>
    <t xml:space="preserve"> Progress</t>
  </si>
  <si>
    <t>Terms</t>
  </si>
  <si>
    <t>Stage 5 Outcomes</t>
  </si>
  <si>
    <t>Focus areas</t>
  </si>
  <si>
    <t>Unit number</t>
  </si>
  <si>
    <t>In progress</t>
  </si>
  <si>
    <t>Computing Technology 7–10 Syllabus mapping tool</t>
  </si>
  <si>
    <r>
      <t xml:space="preserve">The Computing Technology 7–10 Syllabus mapping tool is designed to assist with planning and programming. 
The tool can be used to ensure when blending units that all syllabus content is covered.
</t>
    </r>
    <r>
      <rPr>
        <b/>
        <sz val="11"/>
        <color theme="1"/>
        <rFont val="Arial"/>
        <family val="2"/>
      </rPr>
      <t>100-hour course</t>
    </r>
    <r>
      <rPr>
        <sz val="11"/>
        <color theme="1"/>
        <rFont val="Arial"/>
        <family val="2"/>
      </rPr>
      <t xml:space="preserve">
Students undertaking the 100-hour course are required to complete:
•	at least one Enterprise Information Systems focus area
•	at least one Software Development focus area
•	2–3 focus areas either individually or combined
•	practical learning and project work for most of the course time
•	at least one group project.
</t>
    </r>
    <r>
      <rPr>
        <b/>
        <sz val="11"/>
        <color theme="1"/>
        <rFont val="Arial"/>
        <family val="2"/>
      </rPr>
      <t>200-hour course</t>
    </r>
    <r>
      <rPr>
        <sz val="11"/>
        <color theme="1"/>
        <rFont val="Arial"/>
        <family val="2"/>
      </rPr>
      <t xml:space="preserve">
Students undertaking the 200-hour course are required to complete:
•	at least 2 Enterprise Information Systems focus areas
•	at least 2 Software Development focus areas
•	4–6 focus areas either individually or combined
•	practical learning and project work for most of the course time
•	at least one group project. 
</t>
    </r>
  </si>
  <si>
    <t>Computing Technology 7–10 Syllabus ©  NSW Education Standards Authority (NESA) for and on behalf of the Crown in right of the State of New South Wales, 2022</t>
  </si>
  <si>
    <t xml:space="preserve">Analysing data </t>
  </si>
  <si>
    <t>Computing Technology 7–10 Syllabus mapping tool (Single focus area)</t>
  </si>
  <si>
    <t>Outcomes assessed</t>
  </si>
  <si>
    <t>Computing Technology 7–10 Syllabus mapping tool (Blended focus area)</t>
  </si>
  <si>
    <t>Computing Technology 7–10 outcome mapping (Single focus area)</t>
  </si>
  <si>
    <t>Computing Technology 7–10 outcome mapping (Blended focus area)</t>
  </si>
  <si>
    <t>This resource contains NSW Curriculum and syllabus content. The NSW Curriculum is developed by the NSW Education Standards Authority. This content is prepared by NESA for and on behalf of the Crown in right of the State of New South Wales. The material is protected by Crown copyright.</t>
  </si>
  <si>
    <t>Please refer to the NESA Copyright Disclaimer for more information https://educationstandards.nsw.edu.au/wps/portal/nesa/mini-footer/copyright</t>
  </si>
  <si>
    <t>NESA holds the only official and up-to-date versions of the NSW Curriculum and syllabus documents. Please visit the NSW Education Standards Authority (NESA) website https://educationstandards.nsw.edu.au and the NSW Curriculum website https://curriculum.nsw.edu.au.</t>
  </si>
  <si>
    <t>© State of New South Wales (Department of Education), 2024</t>
  </si>
  <si>
    <r>
      <t xml:space="preserve">The copyright material published in this resource is subject to the </t>
    </r>
    <r>
      <rPr>
        <i/>
        <sz val="11"/>
        <color theme="1"/>
        <rFont val="Arial"/>
        <family val="2"/>
      </rPr>
      <t>Copyright Act 1968</t>
    </r>
    <r>
      <rPr>
        <sz val="11"/>
        <color theme="1"/>
        <rFont val="Arial"/>
        <family val="2"/>
      </rPr>
      <t xml:space="preserve"> (Cth) and is owned by the NSW Department of Education or, where indicated, by a party other than the NSW Department of Education (third-party material).</t>
    </r>
  </si>
  <si>
    <t>Copyright material available in this resource and owned by the NSW Department of Education is licensed under a Creative Commons Attribution 4.0 International (CC BY 4.0) license.</t>
  </si>
  <si>
    <t>This license allows you to share and adapt the material for any purpose, even commercially.</t>
  </si>
  <si>
    <t>Attribution should be given to © State of New South Wales (Department of Education), 2024.</t>
  </si>
  <si>
    <t>Material in this resource not available under a Creative Commons license:</t>
  </si>
  <si>
    <r>
      <t>·</t>
    </r>
    <r>
      <rPr>
        <sz val="7"/>
        <color theme="1"/>
        <rFont val="Times New Roman"/>
        <family val="1"/>
      </rPr>
      <t xml:space="preserve">                </t>
    </r>
    <r>
      <rPr>
        <sz val="11"/>
        <color theme="1"/>
        <rFont val="Arial"/>
        <family val="2"/>
      </rPr>
      <t>the NSW Department of Education logo, other logos and trademark-protected material</t>
    </r>
  </si>
  <si>
    <r>
      <t>·</t>
    </r>
    <r>
      <rPr>
        <sz val="7"/>
        <color theme="1"/>
        <rFont val="Times New Roman"/>
        <family val="1"/>
      </rPr>
      <t xml:space="preserve">                </t>
    </r>
    <r>
      <rPr>
        <sz val="11"/>
        <color theme="1"/>
        <rFont val="Arial"/>
        <family val="2"/>
      </rPr>
      <t>material owned by a third party that has been reproduced with permission. You will need to obtain permission from the third party to reuse its material.</t>
    </r>
  </si>
  <si>
    <t>Links to third-party material and websites</t>
  </si>
  <si>
    <t>Please note that the provided (reading/viewing material/list/links/texts) are a suggestion only and implies no endorsement, by the New South Wales Department of Education, of any author, publisher, or book title. School principals and teachers are best placed to assess the suitability of resources that would complement the curriculum and reflect the needs and interests of their students.</t>
  </si>
  <si>
    <r>
      <t xml:space="preserve">If you use the links provided in this document to access a third-party's website, you acknowledge that the terms of use, including licence terms set out on the third-party's website apply to the use which may be made of the materials on that third-party website or where permitted by the </t>
    </r>
    <r>
      <rPr>
        <i/>
        <sz val="11"/>
        <color rgb="FF000000"/>
        <rFont val="Arial"/>
        <family val="2"/>
      </rPr>
      <t>Copyright Act 1968</t>
    </r>
    <r>
      <rPr>
        <sz val="11"/>
        <color rgb="FF000000"/>
        <rFont val="Arial"/>
        <family val="2"/>
      </rPr>
      <t xml:space="preserve"> (Cth). The department accepts no responsibility for content on third-party websites.</t>
    </r>
  </si>
  <si>
    <t>Outcomes assessed – Blended units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</si>
</sst>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Public Sans Light"/>
      <family val="2"/>
      <scheme val="minor"/>
    </font>
    <font>
      <sz val="11"/>
      <color theme="1"/>
      <name val="Arial"/>
      <family val="2"/>
    </font>
    <font>
      <b/>
      <sz val="11"/>
      <color theme="0"/>
      <name val="Arial"/>
      <family val="2"/>
    </font>
    <font>
      <sz val="12"/>
      <color theme="1"/>
      <name val="Arial"/>
      <family val="2"/>
    </font>
    <font>
      <sz val="14"/>
      <color theme="1"/>
      <name val="Arial"/>
      <family val="2"/>
    </font>
    <font>
      <sz val="8"/>
      <name val="Public Sans Light"/>
      <family val="2"/>
      <scheme val="minor"/>
    </font>
    <font>
      <sz val="16"/>
      <color theme="1"/>
      <name val="Arial"/>
      <family val="2"/>
    </font>
    <font>
      <b/>
      <sz val="11"/>
      <color theme="1"/>
      <name val="Arial"/>
      <family val="2"/>
    </font>
    <font>
      <sz val="11"/>
      <color theme="0"/>
      <name val="Arial"/>
      <family val="2"/>
    </font>
    <font>
      <sz val="11"/>
      <color theme="1"/>
      <name val="Public Sans Light"/>
      <family val="2"/>
      <scheme val="minor"/>
    </font>
    <font>
      <sz val="11"/>
      <name val="Arial"/>
      <family val="2"/>
    </font>
    <font>
      <b/>
      <sz val="12"/>
      <color theme="1"/>
      <name val="Arial"/>
      <family val="2"/>
    </font>
    <font>
      <b/>
      <sz val="11"/>
      <name val="Arial"/>
      <family val="2"/>
    </font>
    <font>
      <b/>
      <sz val="14"/>
      <color theme="1"/>
      <name val="Arial"/>
      <family val="2"/>
    </font>
    <font>
      <sz val="16"/>
      <color theme="0"/>
      <name val="Arial"/>
      <family val="2"/>
    </font>
    <font>
      <sz val="16"/>
      <name val="Arial"/>
      <family val="2"/>
    </font>
    <font>
      <sz val="12"/>
      <color theme="0"/>
      <name val="Arial"/>
      <family val="2"/>
    </font>
    <font>
      <b/>
      <sz val="12"/>
      <color theme="0"/>
      <name val="Arial"/>
      <family val="2"/>
    </font>
    <font>
      <b/>
      <sz val="16"/>
      <color theme="1"/>
      <name val="Arial"/>
      <family val="2"/>
    </font>
    <font>
      <sz val="14"/>
      <name val="Arial"/>
      <family val="2"/>
    </font>
    <font>
      <b/>
      <sz val="14"/>
      <color theme="0"/>
      <name val="Arial"/>
      <family val="2"/>
    </font>
    <font>
      <u/>
      <sz val="11"/>
      <color theme="10"/>
      <name val="Public Sans Light"/>
      <family val="2"/>
      <scheme val="minor"/>
    </font>
    <font>
      <u/>
      <sz val="11"/>
      <color theme="10"/>
      <name val="Arial"/>
      <family val="2"/>
    </font>
    <font>
      <b/>
      <sz val="26"/>
      <color theme="1"/>
      <name val="Arial"/>
      <family val="2"/>
    </font>
    <font>
      <u/>
      <sz val="9"/>
      <color theme="10"/>
      <name val="Arial"/>
      <family val="2"/>
    </font>
    <font>
      <sz val="11"/>
      <color rgb="FF000000"/>
      <name val="Arial"/>
      <family val="2"/>
    </font>
    <font>
      <i/>
      <sz val="11"/>
      <color theme="1"/>
      <name val="Arial"/>
      <family val="2"/>
    </font>
    <font>
      <sz val="11"/>
      <color theme="1"/>
      <name val="Symbol"/>
      <family val="1"/>
      <charset val="2"/>
    </font>
    <font>
      <sz val="7"/>
      <color theme="1"/>
      <name val="Times New Roman"/>
      <family val="1"/>
    </font>
    <font>
      <b/>
      <sz val="11"/>
      <color rgb="FF000000"/>
      <name val="Arial"/>
      <family val="2"/>
    </font>
    <font>
      <i/>
      <sz val="11"/>
      <color rgb="FF000000"/>
      <name val="Arial"/>
      <family val="2"/>
    </font>
  </fonts>
  <fills count="9">
    <fill>
      <patternFill patternType="none"/>
    </fill>
    <fill>
      <patternFill patternType="gray125"/>
    </fill>
    <fill>
      <patternFill patternType="solid">
        <fgColor theme="7"/>
        <bgColor indexed="64"/>
      </patternFill>
    </fill>
    <fill>
      <patternFill patternType="solid">
        <fgColor rgb="FF002060"/>
        <bgColor indexed="64"/>
      </patternFill>
    </fill>
    <fill>
      <patternFill patternType="solid">
        <fgColor theme="9" tint="-9.9978637043366805E-2"/>
        <bgColor indexed="64"/>
      </patternFill>
    </fill>
    <fill>
      <patternFill patternType="solid">
        <fgColor theme="9"/>
        <bgColor indexed="64"/>
      </patternFill>
    </fill>
    <fill>
      <patternFill patternType="solid">
        <fgColor rgb="FF002664"/>
        <bgColor indexed="64"/>
      </patternFill>
    </fill>
    <fill>
      <patternFill patternType="solid">
        <fgColor theme="0"/>
        <bgColor indexed="64"/>
      </patternFill>
    </fill>
    <fill>
      <patternFill patternType="solid">
        <fgColor rgb="FFCBEDFD"/>
        <bgColor indexed="64"/>
      </patternFill>
    </fill>
  </fills>
  <borders count="61">
    <border>
      <left/>
      <right/>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medium">
        <color auto="1"/>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diagonal/>
    </border>
    <border>
      <left style="medium">
        <color indexed="64"/>
      </left>
      <right/>
      <top style="medium">
        <color indexed="64"/>
      </top>
      <bottom style="hair">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medium">
        <color indexed="64"/>
      </top>
      <bottom style="hair">
        <color indexed="64"/>
      </bottom>
      <diagonal/>
    </border>
    <border>
      <left/>
      <right style="hair">
        <color indexed="64"/>
      </right>
      <top style="hair">
        <color indexed="64"/>
      </top>
      <bottom style="medium">
        <color indexed="64"/>
      </bottom>
      <diagonal/>
    </border>
    <border>
      <left/>
      <right style="hair">
        <color indexed="64"/>
      </right>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thin">
        <color rgb="FF302D6D"/>
      </right>
      <top/>
      <bottom/>
      <diagonal/>
    </border>
    <border>
      <left style="thick">
        <color rgb="FF302D6D"/>
      </left>
      <right style="thick">
        <color rgb="FF302D6D"/>
      </right>
      <top style="thick">
        <color rgb="FF302D6D"/>
      </top>
      <bottom style="thick">
        <color rgb="FF302D6D"/>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s>
  <cellStyleXfs count="3">
    <xf numFmtId="0" fontId="0" fillId="0" borderId="0"/>
    <xf numFmtId="9" fontId="9" fillId="0" borderId="0" applyFont="0" applyFill="0" applyBorder="0" applyAlignment="0" applyProtection="0"/>
    <xf numFmtId="0" fontId="21" fillId="0" borderId="0" applyNumberFormat="0" applyFill="0" applyBorder="0" applyAlignment="0" applyProtection="0"/>
  </cellStyleXfs>
  <cellXfs count="288">
    <xf numFmtId="0" fontId="0" fillId="0" borderId="0" xfId="0"/>
    <xf numFmtId="0" fontId="1" fillId="0" borderId="0" xfId="0" applyFont="1"/>
    <xf numFmtId="0" fontId="1" fillId="0" borderId="0" xfId="0" applyFont="1" applyAlignment="1">
      <alignment wrapText="1"/>
    </xf>
    <xf numFmtId="0" fontId="1" fillId="0" borderId="0" xfId="0" applyFont="1" applyAlignment="1">
      <alignment horizontal="center"/>
    </xf>
    <xf numFmtId="0" fontId="2" fillId="0" borderId="0" xfId="0" applyFont="1" applyAlignment="1">
      <alignment horizontal="center"/>
    </xf>
    <xf numFmtId="0" fontId="1" fillId="0" borderId="0" xfId="0" applyFont="1" applyAlignment="1">
      <alignment horizontal="center" vertical="center"/>
    </xf>
    <xf numFmtId="0" fontId="1" fillId="0" borderId="0" xfId="0" applyFont="1" applyAlignment="1">
      <alignment vertical="center"/>
    </xf>
    <xf numFmtId="0" fontId="1" fillId="0" borderId="10" xfId="0" applyFont="1" applyBorder="1"/>
    <xf numFmtId="0" fontId="1" fillId="0" borderId="7" xfId="0" applyFont="1" applyBorder="1" applyAlignment="1">
      <alignment vertical="center"/>
    </xf>
    <xf numFmtId="0" fontId="10" fillId="0" borderId="0" xfId="0" applyFont="1"/>
    <xf numFmtId="0" fontId="12" fillId="0" borderId="0" xfId="0" applyFont="1" applyAlignment="1">
      <alignment horizontal="center"/>
    </xf>
    <xf numFmtId="0" fontId="4" fillId="0" borderId="0" xfId="0" applyFont="1"/>
    <xf numFmtId="0" fontId="3" fillId="0" borderId="0" xfId="0" applyFont="1"/>
    <xf numFmtId="0" fontId="3" fillId="0" borderId="0" xfId="0" applyFont="1" applyAlignment="1">
      <alignment horizontal="left" vertical="center" wrapText="1"/>
    </xf>
    <xf numFmtId="0" fontId="1" fillId="0" borderId="0" xfId="0" applyFont="1" applyAlignment="1">
      <alignment horizontal="left" vertical="center" wrapText="1"/>
    </xf>
    <xf numFmtId="0" fontId="1" fillId="0" borderId="1" xfId="0" applyFont="1" applyBorder="1"/>
    <xf numFmtId="0" fontId="7" fillId="0" borderId="0" xfId="0" applyFont="1" applyAlignment="1">
      <alignment horizontal="center" vertical="center" wrapText="1"/>
    </xf>
    <xf numFmtId="0" fontId="2" fillId="0" borderId="0" xfId="0" applyFont="1" applyAlignment="1">
      <alignment horizontal="center" vertical="center"/>
    </xf>
    <xf numFmtId="0" fontId="6" fillId="0" borderId="0" xfId="0" applyFont="1" applyAlignment="1">
      <alignment horizontal="center" vertical="center" textRotation="90"/>
    </xf>
    <xf numFmtId="0" fontId="2" fillId="0" borderId="0" xfId="0" applyFont="1" applyAlignment="1">
      <alignment vertical="center"/>
    </xf>
    <xf numFmtId="0" fontId="6" fillId="0" borderId="0" xfId="0" applyFont="1" applyAlignment="1">
      <alignment vertical="center" textRotation="90"/>
    </xf>
    <xf numFmtId="0" fontId="10" fillId="0" borderId="0" xfId="0" applyFont="1" applyAlignment="1">
      <alignment vertical="center"/>
    </xf>
    <xf numFmtId="0" fontId="1" fillId="0" borderId="0" xfId="0" applyFont="1" applyAlignment="1">
      <alignment horizontal="center" vertical="center" wrapText="1"/>
    </xf>
    <xf numFmtId="0" fontId="7" fillId="0" borderId="0" xfId="0" applyFont="1" applyAlignment="1">
      <alignment horizontal="center" vertical="center"/>
    </xf>
    <xf numFmtId="0" fontId="2" fillId="0" borderId="0" xfId="0" applyFont="1" applyAlignment="1">
      <alignment horizontal="center" vertical="center" wrapText="1"/>
    </xf>
    <xf numFmtId="0" fontId="10" fillId="0" borderId="5"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0" xfId="0" applyFont="1" applyAlignment="1">
      <alignment vertical="center" wrapText="1"/>
    </xf>
    <xf numFmtId="0" fontId="1" fillId="0" borderId="0" xfId="0" applyFont="1" applyAlignment="1">
      <alignment vertical="center" wrapText="1"/>
    </xf>
    <xf numFmtId="0" fontId="1" fillId="0" borderId="7" xfId="0" applyFont="1" applyBorder="1" applyAlignment="1">
      <alignment vertical="center" wrapText="1"/>
    </xf>
    <xf numFmtId="0" fontId="1" fillId="2" borderId="0" xfId="0" applyFont="1" applyFill="1" applyAlignment="1">
      <alignment vertical="center" wrapText="1"/>
    </xf>
    <xf numFmtId="0" fontId="1" fillId="0" borderId="2" xfId="0" applyFont="1" applyBorder="1" applyAlignment="1">
      <alignment vertical="center" wrapText="1"/>
    </xf>
    <xf numFmtId="0" fontId="1" fillId="0" borderId="1" xfId="0" applyFont="1" applyBorder="1" applyAlignment="1">
      <alignment horizontal="center" vertical="center" wrapText="1"/>
    </xf>
    <xf numFmtId="0" fontId="1" fillId="0" borderId="8" xfId="0" applyFont="1" applyBorder="1" applyAlignment="1">
      <alignment vertical="center" wrapText="1"/>
    </xf>
    <xf numFmtId="0" fontId="1" fillId="0" borderId="5" xfId="0" applyFont="1" applyBorder="1" applyAlignment="1">
      <alignment horizontal="center" vertical="center" wrapText="1"/>
    </xf>
    <xf numFmtId="0" fontId="8" fillId="3" borderId="0" xfId="0" applyFont="1" applyFill="1"/>
    <xf numFmtId="0" fontId="1" fillId="0" borderId="1" xfId="0" applyFont="1" applyBorder="1" applyAlignment="1">
      <alignment horizontal="center" vertical="center"/>
    </xf>
    <xf numFmtId="0" fontId="1" fillId="0" borderId="1" xfId="0" applyFont="1" applyBorder="1" applyAlignment="1">
      <alignment vertical="center"/>
    </xf>
    <xf numFmtId="0" fontId="8" fillId="3" borderId="0" xfId="0" applyFont="1" applyFill="1" applyAlignment="1">
      <alignment horizontal="center" vertical="center"/>
    </xf>
    <xf numFmtId="0" fontId="8" fillId="0" borderId="0" xfId="0" applyFont="1" applyAlignment="1">
      <alignment horizontal="center" vertical="center"/>
    </xf>
    <xf numFmtId="0" fontId="8" fillId="2" borderId="0" xfId="0" applyFont="1" applyFill="1"/>
    <xf numFmtId="0" fontId="8" fillId="2" borderId="4" xfId="0" applyFont="1" applyFill="1" applyBorder="1"/>
    <xf numFmtId="0" fontId="10"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horizontal="center" vertical="center"/>
    </xf>
    <xf numFmtId="0" fontId="15" fillId="0" borderId="0" xfId="0" applyFont="1" applyAlignment="1">
      <alignment vertical="center" textRotation="90"/>
    </xf>
    <xf numFmtId="0" fontId="10" fillId="0" borderId="0" xfId="0" applyFont="1" applyAlignment="1">
      <alignment horizontal="left" vertical="center"/>
    </xf>
    <xf numFmtId="0" fontId="1" fillId="0" borderId="0" xfId="0" applyFont="1" applyAlignment="1">
      <alignment horizontal="left" vertical="center"/>
    </xf>
    <xf numFmtId="0" fontId="3" fillId="0" borderId="0" xfId="0" applyFont="1" applyAlignment="1">
      <alignment horizontal="left" vertical="center"/>
    </xf>
    <xf numFmtId="0" fontId="7" fillId="0" borderId="0" xfId="0" applyFont="1" applyAlignment="1">
      <alignment vertical="center"/>
    </xf>
    <xf numFmtId="0" fontId="1" fillId="0" borderId="7" xfId="0" applyFont="1" applyBorder="1"/>
    <xf numFmtId="0" fontId="16" fillId="3" borderId="14" xfId="0" applyFont="1" applyFill="1" applyBorder="1" applyAlignment="1">
      <alignment horizontal="center" vertical="center"/>
    </xf>
    <xf numFmtId="0" fontId="16" fillId="3" borderId="12" xfId="0" applyFont="1" applyFill="1" applyBorder="1" applyAlignment="1">
      <alignment horizontal="center" vertical="center"/>
    </xf>
    <xf numFmtId="0" fontId="16" fillId="3" borderId="15" xfId="0" applyFont="1" applyFill="1" applyBorder="1" applyAlignment="1">
      <alignment horizontal="center" vertical="center"/>
    </xf>
    <xf numFmtId="0" fontId="1" fillId="0" borderId="4" xfId="0" applyFont="1" applyBorder="1" applyAlignment="1">
      <alignment vertical="center"/>
    </xf>
    <xf numFmtId="0" fontId="17" fillId="3" borderId="17" xfId="0" applyFont="1" applyFill="1" applyBorder="1" applyAlignment="1">
      <alignment horizontal="left" vertical="center"/>
    </xf>
    <xf numFmtId="0" fontId="8" fillId="0" borderId="21" xfId="0" applyFont="1" applyBorder="1"/>
    <xf numFmtId="0" fontId="1" fillId="0" borderId="22" xfId="0" applyFont="1" applyBorder="1" applyAlignment="1">
      <alignment vertical="center" wrapText="1"/>
    </xf>
    <xf numFmtId="0" fontId="8" fillId="0" borderId="23" xfId="0" applyFont="1" applyBorder="1"/>
    <xf numFmtId="0" fontId="3" fillId="0" borderId="22" xfId="0" applyFont="1" applyBorder="1" applyAlignment="1">
      <alignment vertical="center" wrapText="1"/>
    </xf>
    <xf numFmtId="0" fontId="8" fillId="2" borderId="21" xfId="0" applyFont="1" applyFill="1" applyBorder="1"/>
    <xf numFmtId="0" fontId="8" fillId="2" borderId="23" xfId="0" applyFont="1" applyFill="1" applyBorder="1"/>
    <xf numFmtId="0" fontId="3" fillId="2" borderId="22" xfId="0" applyFont="1" applyFill="1" applyBorder="1" applyAlignment="1">
      <alignment vertical="center" wrapText="1"/>
    </xf>
    <xf numFmtId="0" fontId="1" fillId="0" borderId="26" xfId="0" applyFont="1" applyBorder="1" applyAlignment="1">
      <alignment vertical="center" wrapText="1"/>
    </xf>
    <xf numFmtId="0" fontId="8" fillId="0" borderId="27" xfId="0" applyFont="1" applyBorder="1"/>
    <xf numFmtId="0" fontId="8" fillId="0" borderId="28" xfId="0" applyFont="1" applyBorder="1"/>
    <xf numFmtId="0" fontId="8" fillId="2" borderId="30" xfId="0" applyFont="1" applyFill="1" applyBorder="1"/>
    <xf numFmtId="0" fontId="8" fillId="2" borderId="31" xfId="0" applyFont="1" applyFill="1" applyBorder="1"/>
    <xf numFmtId="0" fontId="8" fillId="0" borderId="34" xfId="0" applyFont="1" applyBorder="1"/>
    <xf numFmtId="0" fontId="8" fillId="2" borderId="33" xfId="0" applyFont="1" applyFill="1" applyBorder="1"/>
    <xf numFmtId="0" fontId="8" fillId="0" borderId="36" xfId="0" applyFont="1" applyBorder="1"/>
    <xf numFmtId="0" fontId="8" fillId="2" borderId="35" xfId="0" applyFont="1" applyFill="1" applyBorder="1"/>
    <xf numFmtId="0" fontId="3" fillId="2" borderId="37" xfId="0" applyFont="1" applyFill="1" applyBorder="1" applyAlignment="1">
      <alignment vertical="center" wrapText="1"/>
    </xf>
    <xf numFmtId="0" fontId="3" fillId="0" borderId="40" xfId="0" applyFont="1" applyBorder="1" applyAlignment="1">
      <alignment vertical="center" wrapText="1"/>
    </xf>
    <xf numFmtId="0" fontId="1" fillId="0" borderId="24" xfId="0" applyFont="1" applyBorder="1" applyAlignment="1">
      <alignment vertical="center" wrapText="1"/>
    </xf>
    <xf numFmtId="0" fontId="3" fillId="2" borderId="24" xfId="0" applyFont="1" applyFill="1" applyBorder="1" applyAlignment="1">
      <alignment vertical="center" wrapText="1"/>
    </xf>
    <xf numFmtId="0" fontId="3" fillId="0" borderId="24" xfId="0" applyFont="1" applyBorder="1" applyAlignment="1">
      <alignment vertical="center" wrapText="1"/>
    </xf>
    <xf numFmtId="0" fontId="1" fillId="0" borderId="25" xfId="0" applyFont="1" applyBorder="1" applyAlignment="1">
      <alignment vertical="center" wrapText="1"/>
    </xf>
    <xf numFmtId="9" fontId="1" fillId="0" borderId="24" xfId="1" applyFont="1" applyBorder="1" applyAlignment="1">
      <alignment horizontal="center" vertical="center" wrapText="1"/>
    </xf>
    <xf numFmtId="9" fontId="1" fillId="0" borderId="24" xfId="1"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8" fillId="0" borderId="22" xfId="0" applyFont="1" applyBorder="1" applyAlignment="1">
      <alignment horizontal="center" vertical="center" wrapText="1"/>
    </xf>
    <xf numFmtId="0" fontId="8" fillId="0" borderId="21" xfId="0" applyFont="1" applyBorder="1" applyAlignment="1">
      <alignment vertical="center" wrapText="1"/>
    </xf>
    <xf numFmtId="0" fontId="8" fillId="0" borderId="23" xfId="0" applyFont="1" applyBorder="1" applyAlignment="1">
      <alignment horizontal="center" vertical="center" wrapText="1"/>
    </xf>
    <xf numFmtId="0" fontId="1" fillId="2" borderId="22"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8" fillId="0" borderId="26" xfId="0" applyFont="1" applyBorder="1" applyAlignment="1">
      <alignment horizontal="center" vertical="center" wrapText="1"/>
    </xf>
    <xf numFmtId="0" fontId="8" fillId="0" borderId="27" xfId="0" applyFont="1" applyBorder="1" applyAlignment="1">
      <alignment vertical="center" wrapText="1"/>
    </xf>
    <xf numFmtId="0" fontId="8" fillId="0" borderId="28" xfId="0" applyFont="1" applyBorder="1" applyAlignment="1">
      <alignment horizontal="center" vertical="center" wrapText="1"/>
    </xf>
    <xf numFmtId="0" fontId="1" fillId="2" borderId="24" xfId="0" applyFont="1" applyFill="1" applyBorder="1" applyAlignment="1">
      <alignment vertical="center" wrapText="1"/>
    </xf>
    <xf numFmtId="0" fontId="8" fillId="0" borderId="41" xfId="0" applyFont="1" applyBorder="1"/>
    <xf numFmtId="0" fontId="8" fillId="0" borderId="42" xfId="0" applyFont="1" applyBorder="1"/>
    <xf numFmtId="0" fontId="8" fillId="2" borderId="43" xfId="0" applyFont="1" applyFill="1" applyBorder="1"/>
    <xf numFmtId="0" fontId="8" fillId="2" borderId="41" xfId="0" applyFont="1" applyFill="1" applyBorder="1"/>
    <xf numFmtId="0" fontId="8" fillId="0" borderId="44" xfId="0" applyFont="1" applyBorder="1"/>
    <xf numFmtId="0" fontId="8" fillId="2" borderId="45" xfId="0" applyFont="1" applyFill="1" applyBorder="1"/>
    <xf numFmtId="0" fontId="3" fillId="2" borderId="10" xfId="0" applyFont="1" applyFill="1" applyBorder="1" applyAlignment="1">
      <alignment vertical="center" wrapText="1"/>
    </xf>
    <xf numFmtId="0" fontId="1" fillId="0" borderId="46" xfId="0" applyFont="1" applyBorder="1" applyAlignment="1">
      <alignment vertical="center" wrapText="1"/>
    </xf>
    <xf numFmtId="0" fontId="17" fillId="0" borderId="0" xfId="0" applyFont="1" applyAlignment="1">
      <alignment horizontal="left" wrapText="1"/>
    </xf>
    <xf numFmtId="0" fontId="1" fillId="2" borderId="21" xfId="0" applyFont="1" applyFill="1" applyBorder="1" applyAlignment="1">
      <alignment horizontal="center" vertical="center"/>
    </xf>
    <xf numFmtId="0" fontId="1" fillId="2" borderId="23" xfId="0" applyFont="1" applyFill="1" applyBorder="1" applyAlignment="1">
      <alignment horizontal="center" vertical="center"/>
    </xf>
    <xf numFmtId="0" fontId="1" fillId="0" borderId="21" xfId="0" applyFont="1" applyBorder="1" applyAlignment="1">
      <alignment horizontal="center" vertical="center"/>
    </xf>
    <xf numFmtId="0" fontId="1" fillId="0" borderId="23" xfId="0" applyFont="1" applyBorder="1" applyAlignment="1">
      <alignment horizontal="center" vertical="center"/>
    </xf>
    <xf numFmtId="0" fontId="1" fillId="0" borderId="23" xfId="0" applyFont="1" applyBorder="1" applyAlignment="1">
      <alignment vertical="center"/>
    </xf>
    <xf numFmtId="0" fontId="1" fillId="2" borderId="23" xfId="0" applyFont="1" applyFill="1" applyBorder="1" applyAlignment="1">
      <alignment vertical="center"/>
    </xf>
    <xf numFmtId="0" fontId="17" fillId="3" borderId="22" xfId="0" applyFont="1" applyFill="1" applyBorder="1" applyAlignment="1">
      <alignment vertical="center" wrapText="1"/>
    </xf>
    <xf numFmtId="0" fontId="1" fillId="0" borderId="27" xfId="0" applyFont="1" applyBorder="1" applyAlignment="1">
      <alignment horizontal="center" vertical="center"/>
    </xf>
    <xf numFmtId="0" fontId="1" fillId="0" borderId="28" xfId="0" applyFont="1" applyBorder="1" applyAlignment="1">
      <alignment vertical="center"/>
    </xf>
    <xf numFmtId="0" fontId="10" fillId="0" borderId="40" xfId="0" applyFont="1" applyBorder="1" applyAlignment="1">
      <alignment vertical="center"/>
    </xf>
    <xf numFmtId="0" fontId="10" fillId="0" borderId="24" xfId="0" applyFont="1" applyBorder="1" applyAlignment="1">
      <alignment vertical="center"/>
    </xf>
    <xf numFmtId="0" fontId="10" fillId="0" borderId="24" xfId="0" applyFont="1" applyBorder="1" applyAlignment="1">
      <alignment horizontal="left" vertical="center"/>
    </xf>
    <xf numFmtId="0" fontId="10" fillId="0" borderId="25" xfId="0" applyFont="1" applyBorder="1" applyAlignment="1">
      <alignment horizontal="left" vertical="center"/>
    </xf>
    <xf numFmtId="0" fontId="10" fillId="0" borderId="40" xfId="0" applyFont="1" applyBorder="1" applyAlignment="1">
      <alignment horizontal="center" vertical="center"/>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10" fillId="0" borderId="48" xfId="0" applyFont="1" applyBorder="1" applyAlignment="1">
      <alignment horizontal="center" vertical="center"/>
    </xf>
    <xf numFmtId="0" fontId="10" fillId="0" borderId="49" xfId="0" applyFont="1" applyBorder="1" applyAlignment="1">
      <alignment horizontal="center" vertical="center"/>
    </xf>
    <xf numFmtId="0" fontId="10" fillId="0" borderId="50" xfId="0" applyFont="1" applyBorder="1" applyAlignment="1">
      <alignment horizontal="center" vertical="center"/>
    </xf>
    <xf numFmtId="0" fontId="10" fillId="0" borderId="25" xfId="0" applyFont="1" applyBorder="1" applyAlignment="1">
      <alignment vertical="center"/>
    </xf>
    <xf numFmtId="0" fontId="1" fillId="2" borderId="16" xfId="0" applyFont="1" applyFill="1" applyBorder="1" applyAlignment="1">
      <alignment vertical="center"/>
    </xf>
    <xf numFmtId="0" fontId="1" fillId="3" borderId="21" xfId="0" applyFont="1" applyFill="1" applyBorder="1" applyAlignment="1">
      <alignment horizontal="center" vertical="center"/>
    </xf>
    <xf numFmtId="0" fontId="1" fillId="3" borderId="23" xfId="0" applyFont="1" applyFill="1" applyBorder="1" applyAlignment="1">
      <alignment vertical="center"/>
    </xf>
    <xf numFmtId="0" fontId="8" fillId="0" borderId="0" xfId="0" applyFont="1" applyAlignment="1">
      <alignment vertical="center"/>
    </xf>
    <xf numFmtId="0" fontId="8" fillId="0" borderId="1" xfId="0" applyFont="1" applyBorder="1" applyAlignment="1">
      <alignment vertical="center"/>
    </xf>
    <xf numFmtId="0" fontId="8" fillId="0" borderId="29" xfId="0" applyFont="1" applyBorder="1" applyAlignment="1">
      <alignment vertical="center"/>
    </xf>
    <xf numFmtId="0" fontId="8" fillId="0" borderId="33" xfId="0" applyFont="1" applyBorder="1" applyAlignment="1">
      <alignment vertical="center"/>
    </xf>
    <xf numFmtId="0" fontId="8" fillId="0" borderId="35" xfId="0" applyFont="1" applyBorder="1" applyAlignment="1">
      <alignment vertical="center"/>
    </xf>
    <xf numFmtId="0" fontId="8" fillId="0" borderId="22" xfId="0" applyFont="1" applyBorder="1" applyAlignment="1">
      <alignment vertical="center"/>
    </xf>
    <xf numFmtId="0" fontId="8" fillId="0" borderId="21" xfId="0" applyFont="1" applyBorder="1" applyAlignment="1">
      <alignment vertical="center"/>
    </xf>
    <xf numFmtId="0" fontId="8" fillId="0" borderId="23" xfId="0" applyFont="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32" xfId="0" applyFont="1" applyBorder="1" applyAlignment="1">
      <alignment vertical="center"/>
    </xf>
    <xf numFmtId="0" fontId="8" fillId="0" borderId="30" xfId="0" applyFont="1" applyBorder="1" applyAlignment="1">
      <alignment vertical="center"/>
    </xf>
    <xf numFmtId="0" fontId="8" fillId="0" borderId="31" xfId="0" applyFont="1" applyBorder="1" applyAlignment="1">
      <alignment vertical="center"/>
    </xf>
    <xf numFmtId="0" fontId="8" fillId="0" borderId="28" xfId="0" applyFont="1" applyBorder="1" applyAlignment="1">
      <alignment vertical="center"/>
    </xf>
    <xf numFmtId="0" fontId="8" fillId="0" borderId="21" xfId="0" quotePrefix="1" applyFont="1" applyBorder="1" applyAlignment="1">
      <alignment vertical="center"/>
    </xf>
    <xf numFmtId="0" fontId="8" fillId="0" borderId="27" xfId="0" quotePrefix="1" applyFont="1" applyBorder="1" applyAlignment="1">
      <alignment vertical="center"/>
    </xf>
    <xf numFmtId="0" fontId="12" fillId="0" borderId="40" xfId="0" applyFont="1" applyBorder="1" applyAlignment="1">
      <alignment horizontal="center"/>
    </xf>
    <xf numFmtId="0" fontId="12" fillId="0" borderId="24" xfId="0" applyFont="1" applyBorder="1" applyAlignment="1">
      <alignment horizontal="center"/>
    </xf>
    <xf numFmtId="0" fontId="12" fillId="0" borderId="25" xfId="0" applyFont="1" applyBorder="1" applyAlignment="1">
      <alignment horizontal="center"/>
    </xf>
    <xf numFmtId="0" fontId="1" fillId="0" borderId="6" xfId="0" applyFont="1" applyBorder="1" applyAlignment="1">
      <alignment vertical="center"/>
    </xf>
    <xf numFmtId="0" fontId="1" fillId="0" borderId="3" xfId="0" applyFont="1" applyBorder="1" applyAlignment="1">
      <alignment vertical="center"/>
    </xf>
    <xf numFmtId="0" fontId="10" fillId="2" borderId="37" xfId="0" applyFont="1" applyFill="1" applyBorder="1" applyAlignment="1">
      <alignment horizontal="center"/>
    </xf>
    <xf numFmtId="9" fontId="10" fillId="2" borderId="0" xfId="1" applyFont="1" applyFill="1" applyBorder="1" applyAlignment="1">
      <alignment horizontal="center"/>
    </xf>
    <xf numFmtId="0" fontId="20" fillId="6" borderId="51" xfId="0" applyFont="1" applyFill="1" applyBorder="1" applyAlignment="1">
      <alignment horizontal="left" vertical="center" indent="1"/>
    </xf>
    <xf numFmtId="0" fontId="0" fillId="0" borderId="0" xfId="0" applyAlignment="1">
      <alignment horizontal="left" vertical="center" indent="1"/>
    </xf>
    <xf numFmtId="0" fontId="1" fillId="7" borderId="51" xfId="0" applyFont="1" applyFill="1" applyBorder="1" applyAlignment="1">
      <alignment horizontal="left" vertical="center" wrapText="1" indent="1"/>
    </xf>
    <xf numFmtId="0" fontId="22" fillId="0" borderId="0" xfId="2" applyFont="1" applyBorder="1" applyAlignment="1">
      <alignment horizontal="left" vertical="center" indent="1"/>
    </xf>
    <xf numFmtId="0" fontId="1" fillId="0" borderId="32" xfId="0" applyFont="1" applyBorder="1" applyAlignment="1">
      <alignment vertical="center" wrapText="1"/>
    </xf>
    <xf numFmtId="0" fontId="1" fillId="0" borderId="30" xfId="0" applyFont="1" applyBorder="1" applyAlignment="1">
      <alignment horizontal="center" vertical="center"/>
    </xf>
    <xf numFmtId="0" fontId="1" fillId="2" borderId="14" xfId="0" applyFont="1" applyFill="1" applyBorder="1" applyAlignment="1">
      <alignment horizontal="center" vertical="center"/>
    </xf>
    <xf numFmtId="0" fontId="3" fillId="0" borderId="53" xfId="0" applyFont="1" applyBorder="1" applyAlignment="1">
      <alignment vertical="center" wrapText="1"/>
    </xf>
    <xf numFmtId="0" fontId="1" fillId="2" borderId="54" xfId="0" applyFont="1" applyFill="1" applyBorder="1" applyAlignment="1">
      <alignment horizontal="center" vertical="center"/>
    </xf>
    <xf numFmtId="0" fontId="1" fillId="0" borderId="55" xfId="0" applyFont="1" applyBorder="1" applyAlignment="1">
      <alignment vertical="center"/>
    </xf>
    <xf numFmtId="0" fontId="1" fillId="0" borderId="41" xfId="0" applyFont="1" applyBorder="1" applyAlignment="1">
      <alignment horizontal="left"/>
    </xf>
    <xf numFmtId="0" fontId="1" fillId="0" borderId="44" xfId="0" applyFont="1" applyBorder="1" applyAlignment="1">
      <alignment horizontal="left"/>
    </xf>
    <xf numFmtId="0" fontId="10" fillId="2" borderId="37" xfId="0" applyFont="1" applyFill="1" applyBorder="1"/>
    <xf numFmtId="0" fontId="23" fillId="7" borderId="51" xfId="0" applyFont="1" applyFill="1" applyBorder="1" applyAlignment="1">
      <alignment horizontal="left" vertical="center" indent="1"/>
    </xf>
    <xf numFmtId="0" fontId="24" fillId="7" borderId="52" xfId="2" applyFont="1" applyFill="1" applyBorder="1" applyAlignment="1">
      <alignment horizontal="left" vertical="center" wrapText="1" indent="1"/>
    </xf>
    <xf numFmtId="0" fontId="17" fillId="3" borderId="0" xfId="0" applyFont="1" applyFill="1"/>
    <xf numFmtId="0" fontId="17" fillId="3" borderId="16" xfId="0" applyFont="1" applyFill="1" applyBorder="1" applyAlignment="1">
      <alignment horizontal="center" vertical="center"/>
    </xf>
    <xf numFmtId="0" fontId="17" fillId="3" borderId="14" xfId="0" applyFont="1" applyFill="1" applyBorder="1" applyAlignment="1">
      <alignment horizontal="center" vertical="center"/>
    </xf>
    <xf numFmtId="0" fontId="17" fillId="3" borderId="12" xfId="0" applyFont="1" applyFill="1" applyBorder="1" applyAlignment="1">
      <alignment horizontal="center" vertical="center"/>
    </xf>
    <xf numFmtId="0" fontId="17" fillId="3" borderId="15" xfId="0" applyFont="1" applyFill="1" applyBorder="1" applyAlignment="1">
      <alignment horizontal="center" vertical="center"/>
    </xf>
    <xf numFmtId="0" fontId="17" fillId="3" borderId="20" xfId="0" applyFont="1" applyFill="1" applyBorder="1" applyAlignment="1">
      <alignment horizontal="center" vertical="center"/>
    </xf>
    <xf numFmtId="0" fontId="17" fillId="3" borderId="2" xfId="0" applyFont="1" applyFill="1" applyBorder="1" applyAlignment="1">
      <alignment horizontal="center" vertical="center" wrapText="1"/>
    </xf>
    <xf numFmtId="0" fontId="17" fillId="3" borderId="38" xfId="0" applyFont="1" applyFill="1" applyBorder="1" applyAlignment="1">
      <alignment horizontal="left" vertical="center" wrapText="1"/>
    </xf>
    <xf numFmtId="0" fontId="17" fillId="3" borderId="57" xfId="0" applyFont="1" applyFill="1" applyBorder="1" applyAlignment="1">
      <alignment horizontal="center" vertical="center"/>
    </xf>
    <xf numFmtId="0" fontId="17" fillId="3" borderId="56" xfId="0" applyFont="1" applyFill="1" applyBorder="1" applyAlignment="1">
      <alignment horizontal="center" vertical="center"/>
    </xf>
    <xf numFmtId="0" fontId="17" fillId="3" borderId="13" xfId="0" applyFont="1" applyFill="1" applyBorder="1" applyAlignment="1">
      <alignment horizontal="center" vertical="center"/>
    </xf>
    <xf numFmtId="0" fontId="17" fillId="3" borderId="39" xfId="0" applyFont="1" applyFill="1" applyBorder="1" applyAlignment="1">
      <alignment horizontal="center" vertical="center"/>
    </xf>
    <xf numFmtId="0" fontId="3" fillId="0" borderId="47" xfId="0" applyFont="1" applyBorder="1" applyAlignment="1">
      <alignment vertical="center" wrapText="1"/>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17" fillId="3" borderId="10" xfId="0" applyFont="1" applyFill="1" applyBorder="1"/>
    <xf numFmtId="0" fontId="17" fillId="3" borderId="4" xfId="0" applyFont="1" applyFill="1" applyBorder="1"/>
    <xf numFmtId="0" fontId="17" fillId="3" borderId="45" xfId="0" applyFont="1" applyFill="1" applyBorder="1" applyAlignment="1">
      <alignment horizontal="left"/>
    </xf>
    <xf numFmtId="0" fontId="17" fillId="3" borderId="30" xfId="0" applyFont="1" applyFill="1" applyBorder="1" applyAlignment="1">
      <alignment horizontal="left"/>
    </xf>
    <xf numFmtId="0" fontId="17" fillId="3" borderId="31" xfId="0" applyFont="1" applyFill="1" applyBorder="1" applyAlignment="1">
      <alignment horizontal="left"/>
    </xf>
    <xf numFmtId="0" fontId="17" fillId="3" borderId="0" xfId="0" applyFont="1" applyFill="1" applyAlignment="1">
      <alignment horizontal="center"/>
    </xf>
    <xf numFmtId="0" fontId="17" fillId="3" borderId="0" xfId="0" applyFont="1" applyFill="1" applyAlignment="1">
      <alignment horizontal="center" wrapText="1"/>
    </xf>
    <xf numFmtId="0" fontId="17" fillId="3" borderId="0" xfId="0" applyFont="1" applyFill="1" applyAlignment="1">
      <alignment horizontal="center" vertical="center"/>
    </xf>
    <xf numFmtId="0" fontId="17" fillId="3" borderId="2" xfId="0" applyFont="1" applyFill="1" applyBorder="1" applyAlignment="1">
      <alignment horizontal="center"/>
    </xf>
    <xf numFmtId="0" fontId="17" fillId="3" borderId="3" xfId="0" applyFont="1" applyFill="1" applyBorder="1" applyAlignment="1">
      <alignment horizontal="center"/>
    </xf>
    <xf numFmtId="0" fontId="11" fillId="3" borderId="0" xfId="0" applyFont="1" applyFill="1" applyAlignment="1">
      <alignment horizontal="center" vertical="center"/>
    </xf>
    <xf numFmtId="0" fontId="11" fillId="3" borderId="6" xfId="0" applyFont="1" applyFill="1" applyBorder="1" applyAlignment="1">
      <alignment vertical="center"/>
    </xf>
    <xf numFmtId="0" fontId="17" fillId="3" borderId="2" xfId="0" applyFont="1" applyFill="1" applyBorder="1" applyAlignment="1">
      <alignment horizontal="center" vertical="center"/>
    </xf>
    <xf numFmtId="0" fontId="17" fillId="3" borderId="58" xfId="0" applyFont="1" applyFill="1" applyBorder="1" applyAlignment="1">
      <alignment horizontal="left" vertical="center"/>
    </xf>
    <xf numFmtId="9" fontId="7" fillId="0" borderId="40" xfId="1" applyFont="1" applyBorder="1" applyAlignment="1">
      <alignment horizontal="center" vertical="center" wrapText="1"/>
    </xf>
    <xf numFmtId="0" fontId="25" fillId="8" borderId="0" xfId="0" applyFont="1" applyFill="1" applyAlignment="1">
      <alignment horizontal="left" vertical="center" wrapText="1" indent="1"/>
    </xf>
    <xf numFmtId="0" fontId="22" fillId="8" borderId="0" xfId="2" applyFont="1" applyFill="1" applyAlignment="1">
      <alignment horizontal="left" vertical="center" wrapText="1" indent="1"/>
    </xf>
    <xf numFmtId="0" fontId="7" fillId="7" borderId="0" xfId="0" applyFont="1" applyFill="1" applyAlignment="1">
      <alignment vertical="center"/>
    </xf>
    <xf numFmtId="0" fontId="1" fillId="7" borderId="0" xfId="0" applyFont="1" applyFill="1" applyAlignment="1">
      <alignment vertical="center" wrapText="1"/>
    </xf>
    <xf numFmtId="0" fontId="22" fillId="7" borderId="0" xfId="2" applyFont="1" applyFill="1" applyAlignment="1">
      <alignment vertical="center" wrapText="1"/>
    </xf>
    <xf numFmtId="0" fontId="0" fillId="7" borderId="0" xfId="0" applyFill="1" applyAlignment="1">
      <alignment wrapText="1"/>
    </xf>
    <xf numFmtId="0" fontId="1" fillId="7" borderId="0" xfId="0" applyFont="1" applyFill="1" applyAlignment="1">
      <alignment vertical="center"/>
    </xf>
    <xf numFmtId="0" fontId="27" fillId="7" borderId="0" xfId="0" applyFont="1" applyFill="1" applyAlignment="1">
      <alignment vertical="center" wrapText="1"/>
    </xf>
    <xf numFmtId="0" fontId="29" fillId="8" borderId="0" xfId="0" applyFont="1" applyFill="1" applyAlignment="1">
      <alignment horizontal="left" vertical="center" indent="1"/>
    </xf>
    <xf numFmtId="0" fontId="25" fillId="8" borderId="0" xfId="0" applyFont="1" applyFill="1" applyAlignment="1">
      <alignment horizontal="left" vertical="top" wrapText="1" indent="1"/>
    </xf>
    <xf numFmtId="0" fontId="0" fillId="0" borderId="0" xfId="0" applyAlignment="1">
      <alignment wrapText="1"/>
    </xf>
    <xf numFmtId="0" fontId="17" fillId="3" borderId="22" xfId="0" applyFont="1" applyFill="1" applyBorder="1" applyAlignment="1">
      <alignment horizontal="left" wrapText="1"/>
    </xf>
    <xf numFmtId="0" fontId="17" fillId="3" borderId="21" xfId="0" applyFont="1" applyFill="1" applyBorder="1" applyAlignment="1">
      <alignment horizontal="left" wrapText="1"/>
    </xf>
    <xf numFmtId="0" fontId="17" fillId="3" borderId="23" xfId="0" applyFont="1" applyFill="1" applyBorder="1" applyAlignment="1">
      <alignment horizontal="left" wrapText="1"/>
    </xf>
    <xf numFmtId="0" fontId="17" fillId="3" borderId="22" xfId="0" applyFont="1" applyFill="1" applyBorder="1" applyAlignment="1">
      <alignment horizontal="left" vertical="center" wrapText="1"/>
    </xf>
    <xf numFmtId="0" fontId="17" fillId="3" borderId="21" xfId="0" applyFont="1" applyFill="1" applyBorder="1" applyAlignment="1">
      <alignment horizontal="left" vertical="center" wrapText="1"/>
    </xf>
    <xf numFmtId="0" fontId="17" fillId="3" borderId="23" xfId="0" applyFont="1" applyFill="1" applyBorder="1" applyAlignment="1">
      <alignment horizontal="left" vertical="center" wrapText="1"/>
    </xf>
    <xf numFmtId="0" fontId="17" fillId="3" borderId="22" xfId="0" applyFont="1" applyFill="1" applyBorder="1" applyAlignment="1">
      <alignment horizontal="left"/>
    </xf>
    <xf numFmtId="0" fontId="17" fillId="3" borderId="21" xfId="0" applyFont="1" applyFill="1" applyBorder="1" applyAlignment="1">
      <alignment horizontal="left"/>
    </xf>
    <xf numFmtId="0" fontId="17" fillId="3" borderId="23" xfId="0" applyFont="1" applyFill="1" applyBorder="1" applyAlignment="1">
      <alignment horizontal="left"/>
    </xf>
    <xf numFmtId="0" fontId="17" fillId="3" borderId="59" xfId="0" applyFont="1" applyFill="1" applyBorder="1" applyAlignment="1">
      <alignment horizontal="left" wrapText="1"/>
    </xf>
    <xf numFmtId="0" fontId="17" fillId="3" borderId="60" xfId="0" applyFont="1" applyFill="1" applyBorder="1" applyAlignment="1">
      <alignment horizontal="left" wrapText="1"/>
    </xf>
    <xf numFmtId="0" fontId="17" fillId="3" borderId="49" xfId="0" applyFont="1" applyFill="1" applyBorder="1" applyAlignment="1">
      <alignment horizontal="left" wrapText="1"/>
    </xf>
    <xf numFmtId="0" fontId="11" fillId="2" borderId="29" xfId="0" applyFont="1" applyFill="1" applyBorder="1" applyAlignment="1">
      <alignment horizontal="center" vertical="center"/>
    </xf>
    <xf numFmtId="0" fontId="11" fillId="2" borderId="33" xfId="0" applyFont="1" applyFill="1" applyBorder="1" applyAlignment="1">
      <alignment horizontal="center" vertical="center"/>
    </xf>
    <xf numFmtId="0" fontId="11" fillId="2" borderId="35"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27" xfId="0" applyFont="1" applyFill="1" applyBorder="1" applyAlignment="1">
      <alignment horizontal="center" vertical="center"/>
    </xf>
    <xf numFmtId="0" fontId="11" fillId="2" borderId="28" xfId="0" applyFont="1" applyFill="1" applyBorder="1" applyAlignment="1">
      <alignment horizontal="center" vertical="center"/>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18" xfId="0" applyFont="1" applyFill="1" applyBorder="1" applyAlignment="1">
      <alignment horizontal="center" vertical="center"/>
    </xf>
    <xf numFmtId="0" fontId="18" fillId="2" borderId="0" xfId="0" applyFont="1" applyFill="1" applyAlignment="1">
      <alignment horizontal="center" vertical="center"/>
    </xf>
    <xf numFmtId="0" fontId="18" fillId="2" borderId="4" xfId="0" applyFont="1" applyFill="1" applyBorder="1" applyAlignment="1">
      <alignment horizontal="center" vertical="center"/>
    </xf>
    <xf numFmtId="0" fontId="4" fillId="5" borderId="6" xfId="0" applyFont="1" applyFill="1" applyBorder="1" applyAlignment="1">
      <alignment horizontal="center" vertical="center" textRotation="90" wrapText="1"/>
    </xf>
    <xf numFmtId="0" fontId="4" fillId="5" borderId="4" xfId="0" applyFont="1" applyFill="1" applyBorder="1" applyAlignment="1">
      <alignment horizontal="center" vertical="center" textRotation="90" wrapText="1"/>
    </xf>
    <xf numFmtId="0" fontId="4" fillId="5" borderId="3" xfId="0" applyFont="1" applyFill="1" applyBorder="1" applyAlignment="1">
      <alignment horizontal="center" vertical="center" textRotation="90" wrapText="1"/>
    </xf>
    <xf numFmtId="0" fontId="4" fillId="5" borderId="9" xfId="0" applyFont="1" applyFill="1" applyBorder="1" applyAlignment="1">
      <alignment horizontal="center" vertical="center" textRotation="90" wrapText="1"/>
    </xf>
    <xf numFmtId="0" fontId="4" fillId="5" borderId="10" xfId="0" applyFont="1" applyFill="1" applyBorder="1" applyAlignment="1">
      <alignment horizontal="center" vertical="center" textRotation="90" wrapText="1"/>
    </xf>
    <xf numFmtId="0" fontId="4" fillId="5" borderId="11" xfId="0" applyFont="1" applyFill="1" applyBorder="1" applyAlignment="1">
      <alignment horizontal="center" vertical="center" textRotation="90" wrapText="1"/>
    </xf>
    <xf numFmtId="0" fontId="6" fillId="4" borderId="9" xfId="0" applyFont="1" applyFill="1" applyBorder="1" applyAlignment="1">
      <alignment horizontal="center" vertical="center" textRotation="90" wrapText="1"/>
    </xf>
    <xf numFmtId="0" fontId="6" fillId="4" borderId="10" xfId="0" applyFont="1" applyFill="1" applyBorder="1" applyAlignment="1">
      <alignment horizontal="center" vertical="center" textRotation="90" wrapText="1"/>
    </xf>
    <xf numFmtId="0" fontId="6" fillId="4" borderId="11" xfId="0" applyFont="1" applyFill="1" applyBorder="1" applyAlignment="1">
      <alignment horizontal="center" vertical="center" textRotation="90" wrapText="1"/>
    </xf>
    <xf numFmtId="0" fontId="4" fillId="2" borderId="6" xfId="0" applyFont="1" applyFill="1" applyBorder="1" applyAlignment="1">
      <alignment horizontal="center" vertical="center" textRotation="90" wrapText="1"/>
    </xf>
    <xf numFmtId="0" fontId="4" fillId="2" borderId="4" xfId="0" applyFont="1" applyFill="1" applyBorder="1" applyAlignment="1">
      <alignment horizontal="center" vertical="center" textRotation="90" wrapText="1"/>
    </xf>
    <xf numFmtId="0" fontId="4" fillId="2" borderId="3" xfId="0" applyFont="1" applyFill="1" applyBorder="1" applyAlignment="1">
      <alignment horizontal="center" vertical="center" textRotation="90" wrapText="1"/>
    </xf>
    <xf numFmtId="0" fontId="6" fillId="2" borderId="6" xfId="0" applyFont="1" applyFill="1" applyBorder="1" applyAlignment="1">
      <alignment horizontal="center" vertical="center" textRotation="90" wrapText="1"/>
    </xf>
    <xf numFmtId="0" fontId="6" fillId="2" borderId="4" xfId="0" applyFont="1" applyFill="1" applyBorder="1" applyAlignment="1">
      <alignment horizontal="center" vertical="center" textRotation="90" wrapText="1"/>
    </xf>
    <xf numFmtId="0" fontId="6" fillId="2" borderId="3" xfId="0" applyFont="1" applyFill="1" applyBorder="1" applyAlignment="1">
      <alignment horizontal="center" vertical="center" textRotation="90" wrapText="1"/>
    </xf>
    <xf numFmtId="0" fontId="14" fillId="3" borderId="4" xfId="0" applyFont="1" applyFill="1" applyBorder="1" applyAlignment="1">
      <alignment horizontal="center" vertical="center" textRotation="90" wrapText="1"/>
    </xf>
    <xf numFmtId="0" fontId="14" fillId="3" borderId="3" xfId="0" applyFont="1" applyFill="1" applyBorder="1" applyAlignment="1">
      <alignment horizontal="center" vertical="center" textRotation="90" wrapText="1"/>
    </xf>
    <xf numFmtId="0" fontId="18" fillId="2" borderId="0" xfId="0" applyFont="1" applyFill="1" applyAlignment="1">
      <alignment horizontal="center" vertical="center" wrapText="1"/>
    </xf>
    <xf numFmtId="0" fontId="13" fillId="4" borderId="9" xfId="0" applyFont="1" applyFill="1" applyBorder="1" applyAlignment="1">
      <alignment horizontal="center" vertical="center" textRotation="90"/>
    </xf>
    <xf numFmtId="0" fontId="13" fillId="4" borderId="10" xfId="0" applyFont="1" applyFill="1" applyBorder="1" applyAlignment="1">
      <alignment horizontal="center" vertical="center" textRotation="90"/>
    </xf>
    <xf numFmtId="0" fontId="13" fillId="4" borderId="11" xfId="0" applyFont="1" applyFill="1" applyBorder="1" applyAlignment="1">
      <alignment horizontal="center" vertical="center" textRotation="90"/>
    </xf>
    <xf numFmtId="0" fontId="13" fillId="2" borderId="9" xfId="0" applyFont="1" applyFill="1" applyBorder="1" applyAlignment="1">
      <alignment horizontal="center" vertical="center" textRotation="90"/>
    </xf>
    <xf numFmtId="0" fontId="13" fillId="2" borderId="10" xfId="0" applyFont="1" applyFill="1" applyBorder="1" applyAlignment="1">
      <alignment horizontal="center" vertical="center" textRotation="90"/>
    </xf>
    <xf numFmtId="0" fontId="18" fillId="2" borderId="2" xfId="0" applyFont="1" applyFill="1" applyBorder="1" applyAlignment="1">
      <alignment horizontal="center" vertical="center"/>
    </xf>
    <xf numFmtId="0" fontId="18" fillId="2" borderId="3" xfId="0" applyFont="1" applyFill="1" applyBorder="1" applyAlignment="1">
      <alignment horizontal="center" vertical="center"/>
    </xf>
    <xf numFmtId="0" fontId="8" fillId="0" borderId="0" xfId="0" applyFont="1" applyAlignment="1">
      <alignment horizontal="left"/>
    </xf>
    <xf numFmtId="0" fontId="4" fillId="5" borderId="6" xfId="0" applyFont="1" applyFill="1" applyBorder="1" applyAlignment="1">
      <alignment horizontal="center" vertical="center" textRotation="90"/>
    </xf>
    <xf numFmtId="0" fontId="4" fillId="5" borderId="4" xfId="0" applyFont="1" applyFill="1" applyBorder="1" applyAlignment="1">
      <alignment horizontal="center" vertical="center" textRotation="90"/>
    </xf>
    <xf numFmtId="0" fontId="14" fillId="3" borderId="6" xfId="0" applyFont="1" applyFill="1" applyBorder="1" applyAlignment="1">
      <alignment horizontal="center" vertical="center" textRotation="90"/>
    </xf>
    <xf numFmtId="0" fontId="14" fillId="3" borderId="4" xfId="0" applyFont="1" applyFill="1" applyBorder="1" applyAlignment="1">
      <alignment horizontal="center" vertical="center" textRotation="90"/>
    </xf>
    <xf numFmtId="0" fontId="14" fillId="3" borderId="3" xfId="0" applyFont="1" applyFill="1" applyBorder="1" applyAlignment="1">
      <alignment horizontal="center" vertical="center" textRotation="90"/>
    </xf>
    <xf numFmtId="0" fontId="6" fillId="4" borderId="6" xfId="0" applyFont="1" applyFill="1" applyBorder="1" applyAlignment="1">
      <alignment horizontal="center" vertical="center" textRotation="90"/>
    </xf>
    <xf numFmtId="0" fontId="6" fillId="4" borderId="4" xfId="0" applyFont="1" applyFill="1" applyBorder="1" applyAlignment="1">
      <alignment horizontal="center" vertical="center" textRotation="90"/>
    </xf>
    <xf numFmtId="0" fontId="6" fillId="4" borderId="3" xfId="0" applyFont="1" applyFill="1" applyBorder="1" applyAlignment="1">
      <alignment horizontal="center" vertical="center" textRotation="90"/>
    </xf>
    <xf numFmtId="0" fontId="4" fillId="5" borderId="9" xfId="0" applyFont="1" applyFill="1" applyBorder="1" applyAlignment="1">
      <alignment horizontal="center" vertical="center" textRotation="90"/>
    </xf>
    <xf numFmtId="0" fontId="4" fillId="5" borderId="10" xfId="0" applyFont="1" applyFill="1" applyBorder="1" applyAlignment="1">
      <alignment horizontal="center" vertical="center" textRotation="90"/>
    </xf>
    <xf numFmtId="0" fontId="4" fillId="5" borderId="11" xfId="0" applyFont="1" applyFill="1" applyBorder="1" applyAlignment="1">
      <alignment horizontal="center" vertical="center" textRotation="90"/>
    </xf>
    <xf numFmtId="0" fontId="4" fillId="2" borderId="9" xfId="0" applyFont="1" applyFill="1" applyBorder="1" applyAlignment="1">
      <alignment horizontal="center" vertical="center" textRotation="90"/>
    </xf>
    <xf numFmtId="0" fontId="4" fillId="2" borderId="10" xfId="0" applyFont="1" applyFill="1" applyBorder="1" applyAlignment="1">
      <alignment horizontal="center" vertical="center" textRotation="90"/>
    </xf>
    <xf numFmtId="0" fontId="4" fillId="2" borderId="11" xfId="0" applyFont="1" applyFill="1" applyBorder="1" applyAlignment="1">
      <alignment horizontal="center" vertical="center" textRotation="90"/>
    </xf>
    <xf numFmtId="0" fontId="19" fillId="4" borderId="6" xfId="0" applyFont="1" applyFill="1" applyBorder="1" applyAlignment="1">
      <alignment horizontal="center" vertical="center" textRotation="90"/>
    </xf>
    <xf numFmtId="0" fontId="19" fillId="4" borderId="4" xfId="0" applyFont="1" applyFill="1" applyBorder="1" applyAlignment="1">
      <alignment horizontal="center" vertical="center" textRotation="90"/>
    </xf>
    <xf numFmtId="0" fontId="19" fillId="4" borderId="3" xfId="0" applyFont="1" applyFill="1" applyBorder="1" applyAlignment="1">
      <alignment horizontal="center" vertical="center" textRotation="90"/>
    </xf>
    <xf numFmtId="0" fontId="19" fillId="2" borderId="6" xfId="0" applyFont="1" applyFill="1" applyBorder="1" applyAlignment="1">
      <alignment horizontal="center" vertical="center" textRotation="90"/>
    </xf>
    <xf numFmtId="0" fontId="19" fillId="2" borderId="4" xfId="0" applyFont="1" applyFill="1" applyBorder="1" applyAlignment="1">
      <alignment horizontal="center" vertical="center" textRotation="90"/>
    </xf>
    <xf numFmtId="0" fontId="17" fillId="3" borderId="1" xfId="0" applyFont="1" applyFill="1" applyBorder="1" applyAlignment="1">
      <alignment horizontal="center" vertical="center"/>
    </xf>
    <xf numFmtId="0" fontId="17" fillId="3" borderId="2" xfId="0" applyFont="1" applyFill="1" applyBorder="1" applyAlignment="1">
      <alignment horizontal="center" vertical="center"/>
    </xf>
    <xf numFmtId="0" fontId="7" fillId="0" borderId="0" xfId="0" applyFont="1" applyAlignment="1">
      <alignment horizontal="center" vertical="center"/>
    </xf>
    <xf numFmtId="0" fontId="2" fillId="0" borderId="0" xfId="0" applyFont="1" applyAlignment="1">
      <alignment horizontal="center" vertical="center" wrapText="1"/>
    </xf>
    <xf numFmtId="0" fontId="17" fillId="3" borderId="0" xfId="0" applyFont="1" applyFill="1" applyAlignment="1">
      <alignment horizontal="left" vertical="center" wrapText="1"/>
    </xf>
    <xf numFmtId="0" fontId="18"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18" xfId="0" applyFont="1" applyFill="1" applyBorder="1" applyAlignment="1">
      <alignment horizontal="center" vertical="center"/>
    </xf>
  </cellXfs>
  <cellStyles count="3">
    <cellStyle name="Hyperlink" xfId="2" builtinId="8"/>
    <cellStyle name="Normal" xfId="0" builtinId="0"/>
    <cellStyle name="Percent" xfId="1" builtinId="5"/>
  </cellStyles>
  <dxfs count="133">
    <dxf>
      <font>
        <color rgb="FF002060"/>
      </font>
      <fill>
        <patternFill>
          <bgColor theme="7"/>
        </patternFill>
      </fill>
    </dxf>
    <dxf>
      <font>
        <color rgb="FF002060"/>
      </font>
      <fill>
        <patternFill>
          <bgColor theme="7"/>
        </patternFill>
      </fill>
    </dxf>
    <dxf>
      <font>
        <color rgb="FF002060"/>
      </font>
      <fill>
        <patternFill>
          <bgColor theme="7"/>
        </patternFill>
      </fill>
    </dxf>
    <dxf>
      <font>
        <color rgb="FF002060"/>
      </font>
      <fill>
        <patternFill>
          <bgColor theme="7"/>
        </patternFill>
      </fill>
    </dxf>
    <dxf>
      <font>
        <color rgb="FF002060"/>
      </font>
      <fill>
        <patternFill>
          <bgColor theme="7"/>
        </patternFill>
      </fill>
    </dxf>
    <dxf>
      <font>
        <color rgb="FF002060"/>
      </font>
      <fill>
        <patternFill>
          <bgColor theme="7"/>
        </patternFill>
      </fill>
    </dxf>
    <dxf>
      <font>
        <color rgb="FF002060"/>
      </font>
      <fill>
        <patternFill>
          <bgColor theme="7"/>
        </patternFill>
      </fill>
    </dxf>
    <dxf>
      <font>
        <color rgb="FF002060"/>
      </font>
      <fill>
        <patternFill>
          <bgColor theme="7"/>
        </patternFill>
      </fill>
    </dxf>
    <dxf>
      <font>
        <color rgb="FF002060"/>
      </font>
      <fill>
        <patternFill>
          <bgColor theme="7"/>
        </patternFill>
      </fill>
    </dxf>
    <dxf>
      <font>
        <color rgb="FF002060"/>
      </font>
      <fill>
        <patternFill>
          <bgColor theme="7"/>
        </patternFill>
      </fill>
    </dxf>
    <dxf>
      <font>
        <color rgb="FF002060"/>
      </font>
      <fill>
        <patternFill>
          <bgColor theme="7"/>
        </patternFill>
      </fill>
    </dxf>
    <dxf>
      <font>
        <color rgb="FF002060"/>
      </font>
      <fill>
        <patternFill>
          <bgColor theme="7"/>
        </patternFill>
      </fill>
    </dxf>
    <dxf>
      <font>
        <color auto="1"/>
      </font>
      <fill>
        <patternFill>
          <bgColor theme="7"/>
        </patternFill>
      </fill>
    </dxf>
    <dxf>
      <fill>
        <patternFill>
          <bgColor theme="7"/>
        </patternFill>
      </fill>
    </dxf>
    <dxf>
      <fill>
        <patternFill>
          <bgColor theme="7"/>
        </patternFill>
      </fill>
    </dxf>
    <dxf>
      <fill>
        <patternFill>
          <bgColor theme="7"/>
        </patternFill>
      </fill>
    </dxf>
    <dxf>
      <fill>
        <patternFill>
          <bgColor theme="9"/>
        </patternFill>
      </fill>
    </dxf>
    <dxf>
      <font>
        <color rgb="FF002060"/>
      </font>
      <fill>
        <patternFill>
          <bgColor theme="7"/>
        </patternFill>
      </fill>
    </dxf>
    <dxf>
      <font>
        <color rgb="FF002060"/>
      </font>
      <fill>
        <patternFill>
          <bgColor theme="7"/>
        </patternFill>
      </fill>
    </dxf>
    <dxf>
      <font>
        <color rgb="FF002060"/>
      </font>
      <fill>
        <patternFill>
          <bgColor theme="7"/>
        </patternFill>
      </fill>
    </dxf>
    <dxf>
      <font>
        <color rgb="FF002060"/>
      </font>
      <fill>
        <patternFill>
          <bgColor theme="7"/>
        </patternFill>
      </fill>
    </dxf>
    <dxf>
      <font>
        <color rgb="FF002060"/>
      </font>
      <fill>
        <patternFill>
          <bgColor theme="7"/>
        </patternFill>
      </fill>
    </dxf>
    <dxf>
      <font>
        <color rgb="FF002060"/>
      </font>
      <fill>
        <patternFill>
          <bgColor theme="7"/>
        </patternFill>
      </fill>
    </dxf>
    <dxf>
      <font>
        <color rgb="FF002060"/>
      </font>
      <fill>
        <patternFill>
          <bgColor theme="7"/>
        </patternFill>
      </fill>
    </dxf>
    <dxf>
      <font>
        <color rgb="FF002060"/>
      </font>
      <fill>
        <patternFill>
          <bgColor theme="7"/>
        </patternFill>
      </fill>
    </dxf>
    <dxf>
      <font>
        <color rgb="FF002060"/>
      </font>
      <fill>
        <patternFill>
          <bgColor theme="7"/>
        </patternFill>
      </fill>
    </dxf>
    <dxf>
      <font>
        <color rgb="FF002060"/>
      </font>
      <fill>
        <patternFill>
          <bgColor theme="7"/>
        </patternFill>
      </fill>
    </dxf>
    <dxf>
      <font>
        <color rgb="FF002060"/>
      </font>
      <fill>
        <patternFill>
          <bgColor theme="7"/>
        </patternFill>
      </fill>
    </dxf>
    <dxf>
      <font>
        <color rgb="FF002060"/>
      </font>
      <fill>
        <patternFill>
          <bgColor theme="7"/>
        </patternFill>
      </fill>
    </dxf>
    <dxf>
      <fill>
        <patternFill>
          <bgColor theme="7"/>
        </patternFill>
      </fill>
    </dxf>
    <dxf>
      <fill>
        <patternFill>
          <bgColor theme="7"/>
        </patternFill>
      </fill>
    </dxf>
    <dxf>
      <fill>
        <patternFill>
          <bgColor theme="7"/>
        </patternFill>
      </fill>
    </dxf>
    <dxf>
      <font>
        <color auto="1"/>
      </font>
      <fill>
        <patternFill>
          <bgColor theme="7"/>
        </patternFill>
      </fill>
    </dxf>
    <dxf>
      <fill>
        <patternFill>
          <bgColor theme="9"/>
        </patternFill>
      </fill>
    </dxf>
    <dxf>
      <font>
        <color rgb="FF002060"/>
      </font>
      <fill>
        <patternFill>
          <bgColor theme="7"/>
        </patternFill>
      </fill>
    </dxf>
    <dxf>
      <font>
        <color rgb="FF002060"/>
      </font>
      <fill>
        <patternFill>
          <bgColor theme="7"/>
        </patternFill>
      </fill>
    </dxf>
    <dxf>
      <font>
        <color rgb="FF002060"/>
      </font>
      <fill>
        <patternFill>
          <bgColor theme="7"/>
        </patternFill>
      </fill>
    </dxf>
    <dxf>
      <font>
        <color rgb="FF002060"/>
      </font>
      <fill>
        <patternFill>
          <bgColor theme="7"/>
        </patternFill>
      </fill>
    </dxf>
    <dxf>
      <font>
        <color rgb="FF002060"/>
      </font>
      <fill>
        <patternFill>
          <bgColor theme="7"/>
        </patternFill>
      </fill>
    </dxf>
    <dxf>
      <font>
        <color rgb="FF002060"/>
      </font>
      <fill>
        <patternFill>
          <bgColor theme="7"/>
        </patternFill>
      </fill>
    </dxf>
    <dxf>
      <font>
        <color rgb="FF002060"/>
      </font>
      <fill>
        <patternFill>
          <bgColor theme="7"/>
        </patternFill>
      </fill>
    </dxf>
    <dxf>
      <font>
        <color rgb="FF002060"/>
      </font>
      <fill>
        <patternFill>
          <bgColor theme="7"/>
        </patternFill>
      </fill>
    </dxf>
    <dxf>
      <font>
        <color auto="1"/>
      </font>
      <fill>
        <patternFill>
          <bgColor theme="7"/>
        </patternFill>
      </fill>
    </dxf>
    <dxf>
      <fill>
        <patternFill>
          <bgColor theme="7"/>
        </patternFill>
      </fill>
    </dxf>
    <dxf>
      <fill>
        <patternFill>
          <bgColor theme="7"/>
        </patternFill>
      </fill>
    </dxf>
    <dxf>
      <fill>
        <patternFill>
          <bgColor theme="7"/>
        </patternFill>
      </fill>
    </dxf>
    <dxf>
      <fill>
        <patternFill>
          <bgColor theme="9"/>
        </patternFill>
      </fill>
    </dxf>
    <dxf>
      <font>
        <color rgb="FF002060"/>
      </font>
      <fill>
        <patternFill>
          <bgColor theme="7"/>
        </patternFill>
      </fill>
    </dxf>
    <dxf>
      <font>
        <color rgb="FF002060"/>
      </font>
      <fill>
        <patternFill>
          <bgColor theme="7"/>
        </patternFill>
      </fill>
    </dxf>
    <dxf>
      <font>
        <color rgb="FF002060"/>
      </font>
      <fill>
        <patternFill>
          <bgColor theme="7"/>
        </patternFill>
      </fill>
    </dxf>
    <dxf>
      <font>
        <color rgb="FF002060"/>
      </font>
      <fill>
        <patternFill>
          <bgColor theme="7"/>
        </patternFill>
      </fill>
    </dxf>
    <dxf>
      <font>
        <color theme="9"/>
      </font>
      <fill>
        <patternFill>
          <bgColor theme="9"/>
        </patternFill>
      </fill>
    </dxf>
    <dxf>
      <font>
        <color theme="9"/>
      </font>
      <fill>
        <patternFill>
          <bgColor theme="9"/>
        </patternFill>
      </fill>
    </dxf>
    <dxf>
      <font>
        <color theme="9"/>
      </font>
      <fill>
        <patternFill>
          <bgColor theme="9"/>
        </patternFill>
      </fill>
    </dxf>
    <dxf>
      <font>
        <color theme="9"/>
      </font>
      <fill>
        <patternFill>
          <bgColor theme="9"/>
        </patternFill>
      </fill>
    </dxf>
    <dxf>
      <font>
        <color theme="9"/>
      </font>
      <fill>
        <patternFill>
          <bgColor theme="9" tint="-0.24994659260841701"/>
        </patternFill>
      </fill>
    </dxf>
    <dxf>
      <font>
        <color theme="9" tint="-0.24994659260841701"/>
      </font>
      <fill>
        <patternFill>
          <bgColor theme="9"/>
        </patternFill>
      </fill>
    </dxf>
    <dxf>
      <fill>
        <patternFill>
          <bgColor rgb="FF002060"/>
        </patternFill>
      </fill>
    </dxf>
    <dxf>
      <font>
        <color rgb="FF002060"/>
      </font>
      <fill>
        <patternFill>
          <bgColor theme="6"/>
        </patternFill>
      </fill>
    </dxf>
    <dxf>
      <font>
        <color rgb="FF002060"/>
      </font>
      <fill>
        <patternFill>
          <bgColor theme="7"/>
        </patternFill>
      </fill>
    </dxf>
    <dxf>
      <font>
        <color rgb="FF002060"/>
      </font>
      <fill>
        <patternFill>
          <bgColor theme="7"/>
        </patternFill>
      </fill>
    </dxf>
    <dxf>
      <font>
        <color rgb="FF002060"/>
      </font>
      <fill>
        <patternFill>
          <bgColor theme="7"/>
        </patternFill>
      </fill>
    </dxf>
    <dxf>
      <font>
        <color rgb="FF002060"/>
      </font>
      <fill>
        <patternFill>
          <bgColor theme="7"/>
        </patternFill>
      </fill>
    </dxf>
    <dxf>
      <fill>
        <patternFill>
          <bgColor theme="9"/>
        </patternFill>
      </fill>
    </dxf>
    <dxf>
      <fill>
        <patternFill>
          <bgColor theme="7"/>
        </patternFill>
      </fill>
    </dxf>
    <dxf>
      <font>
        <color rgb="FF002060"/>
      </font>
      <fill>
        <patternFill>
          <bgColor theme="7"/>
        </patternFill>
      </fill>
    </dxf>
    <dxf>
      <font>
        <color rgb="FF002060"/>
      </font>
      <fill>
        <patternFill>
          <bgColor theme="7"/>
        </patternFill>
      </fill>
    </dxf>
    <dxf>
      <font>
        <color rgb="FF002060"/>
      </font>
      <fill>
        <patternFill>
          <bgColor theme="7"/>
        </patternFill>
      </fill>
    </dxf>
    <dxf>
      <font>
        <color rgb="FF002060"/>
      </font>
      <fill>
        <patternFill>
          <bgColor theme="7"/>
        </patternFill>
      </fill>
    </dxf>
    <dxf>
      <font>
        <color theme="9"/>
      </font>
      <fill>
        <patternFill>
          <bgColor theme="9"/>
        </patternFill>
      </fill>
    </dxf>
    <dxf>
      <font>
        <color theme="9"/>
      </font>
      <fill>
        <patternFill>
          <bgColor theme="9"/>
        </patternFill>
      </fill>
    </dxf>
    <dxf>
      <font>
        <color theme="9"/>
      </font>
      <fill>
        <patternFill>
          <bgColor theme="9"/>
        </patternFill>
      </fill>
    </dxf>
    <dxf>
      <font>
        <color theme="9"/>
      </font>
      <fill>
        <patternFill>
          <bgColor theme="9"/>
        </patternFill>
      </fill>
    </dxf>
    <dxf>
      <font>
        <color theme="9"/>
      </font>
      <fill>
        <patternFill>
          <bgColor theme="9"/>
        </patternFill>
      </fill>
    </dxf>
    <dxf>
      <font>
        <color theme="7"/>
      </font>
      <fill>
        <patternFill>
          <bgColor theme="6" tint="-0.24994659260841701"/>
        </patternFill>
      </fill>
    </dxf>
    <dxf>
      <font>
        <color theme="9"/>
      </font>
      <fill>
        <patternFill>
          <bgColor theme="9" tint="-0.24994659260841701"/>
        </patternFill>
      </fill>
    </dxf>
    <dxf>
      <font>
        <color theme="9" tint="-0.24994659260841701"/>
      </font>
      <fill>
        <patternFill>
          <bgColor theme="9"/>
        </patternFill>
      </fill>
    </dxf>
    <dxf>
      <font>
        <color rgb="FF002060"/>
      </font>
      <fill>
        <patternFill>
          <bgColor theme="6" tint="0.59996337778862885"/>
        </patternFill>
      </fill>
    </dxf>
    <dxf>
      <font>
        <color theme="9"/>
      </font>
      <fill>
        <patternFill>
          <bgColor theme="9" tint="-0.24994659260841701"/>
        </patternFill>
      </fill>
    </dxf>
    <dxf>
      <font>
        <color theme="9" tint="-0.24994659260841701"/>
      </font>
      <fill>
        <patternFill>
          <bgColor theme="9"/>
        </patternFill>
      </fill>
    </dxf>
    <dxf>
      <font>
        <color rgb="FF002060"/>
      </font>
      <fill>
        <patternFill>
          <bgColor theme="6" tint="0.59996337778862885"/>
        </patternFill>
      </fill>
    </dxf>
    <dxf>
      <font>
        <color theme="7"/>
      </font>
      <fill>
        <patternFill>
          <bgColor theme="6" tint="-0.24994659260841701"/>
        </patternFill>
      </fill>
    </dxf>
    <dxf>
      <font>
        <color rgb="FF002060"/>
      </font>
      <fill>
        <patternFill>
          <bgColor theme="6" tint="0.59996337778862885"/>
        </patternFill>
      </fill>
    </dxf>
    <dxf>
      <font>
        <color theme="9" tint="-0.24994659260841701"/>
      </font>
      <fill>
        <patternFill>
          <bgColor theme="9"/>
        </patternFill>
      </fill>
    </dxf>
    <dxf>
      <font>
        <color theme="9"/>
      </font>
      <fill>
        <patternFill>
          <bgColor theme="9" tint="-0.24994659260841701"/>
        </patternFill>
      </fill>
    </dxf>
    <dxf>
      <font>
        <color theme="7"/>
      </font>
      <fill>
        <patternFill>
          <bgColor theme="6" tint="-0.24994659260841701"/>
        </patternFill>
      </fill>
    </dxf>
    <dxf>
      <font>
        <color theme="7"/>
      </font>
      <fill>
        <patternFill>
          <bgColor theme="6" tint="-0.24994659260841701"/>
        </patternFill>
      </fill>
    </dxf>
    <dxf>
      <font>
        <color rgb="FF002060"/>
      </font>
      <fill>
        <patternFill>
          <bgColor theme="6" tint="0.59996337778862885"/>
        </patternFill>
      </fill>
    </dxf>
    <dxf>
      <font>
        <color theme="9" tint="-0.24994659260841701"/>
      </font>
      <fill>
        <patternFill>
          <bgColor theme="9"/>
        </patternFill>
      </fill>
    </dxf>
    <dxf>
      <font>
        <color theme="9"/>
      </font>
      <fill>
        <patternFill>
          <bgColor theme="9" tint="-0.24994659260841701"/>
        </patternFill>
      </fill>
    </dxf>
    <dxf>
      <font>
        <color theme="9"/>
      </font>
      <fill>
        <patternFill>
          <bgColor theme="9" tint="-0.24994659260841701"/>
        </patternFill>
      </fill>
    </dxf>
    <dxf>
      <font>
        <color theme="9" tint="-0.24994659260841701"/>
      </font>
      <fill>
        <patternFill>
          <bgColor theme="9"/>
        </patternFill>
      </fill>
    </dxf>
    <dxf>
      <font>
        <color rgb="FF002060"/>
      </font>
      <fill>
        <patternFill>
          <bgColor theme="6" tint="0.59996337778862885"/>
        </patternFill>
      </fill>
    </dxf>
    <dxf>
      <font>
        <color theme="7"/>
      </font>
      <fill>
        <patternFill>
          <bgColor theme="6" tint="-0.24994659260841701"/>
        </patternFill>
      </fill>
    </dxf>
    <dxf>
      <font>
        <color rgb="FF002060"/>
      </font>
      <fill>
        <patternFill>
          <bgColor theme="6" tint="0.59996337778862885"/>
        </patternFill>
      </fill>
    </dxf>
    <dxf>
      <font>
        <color theme="9" tint="-0.24994659260841701"/>
      </font>
      <fill>
        <patternFill>
          <bgColor theme="9"/>
        </patternFill>
      </fill>
    </dxf>
    <dxf>
      <font>
        <color theme="9"/>
      </font>
      <fill>
        <patternFill>
          <bgColor theme="9" tint="-0.24994659260841701"/>
        </patternFill>
      </fill>
    </dxf>
    <dxf>
      <font>
        <color theme="7"/>
      </font>
      <fill>
        <patternFill>
          <bgColor theme="6" tint="-0.24994659260841701"/>
        </patternFill>
      </fill>
    </dxf>
    <dxf>
      <font>
        <color rgb="FF002060"/>
      </font>
      <fill>
        <patternFill>
          <bgColor theme="7"/>
        </patternFill>
      </fill>
    </dxf>
    <dxf>
      <font>
        <color rgb="FF002060"/>
      </font>
      <fill>
        <patternFill>
          <bgColor theme="7"/>
        </patternFill>
      </fill>
    </dxf>
    <dxf>
      <font>
        <color rgb="FF002060"/>
      </font>
      <fill>
        <patternFill>
          <bgColor theme="7"/>
        </patternFill>
      </fill>
    </dxf>
    <dxf>
      <font>
        <color rgb="FF002060"/>
      </font>
      <fill>
        <patternFill>
          <bgColor theme="7"/>
        </patternFill>
      </fill>
    </dxf>
    <dxf>
      <font>
        <color theme="9"/>
      </font>
      <fill>
        <patternFill>
          <bgColor theme="9"/>
        </patternFill>
      </fill>
    </dxf>
    <dxf>
      <font>
        <color theme="9"/>
      </font>
      <fill>
        <patternFill>
          <bgColor theme="9"/>
        </patternFill>
      </fill>
    </dxf>
    <dxf>
      <font>
        <color theme="9"/>
      </font>
      <fill>
        <patternFill>
          <bgColor theme="9"/>
        </patternFill>
      </fill>
    </dxf>
    <dxf>
      <font>
        <color theme="9"/>
      </font>
      <fill>
        <patternFill>
          <bgColor theme="9"/>
        </patternFill>
      </fill>
    </dxf>
    <dxf>
      <font>
        <color theme="9"/>
      </font>
      <fill>
        <patternFill>
          <bgColor theme="9"/>
        </patternFill>
      </fill>
    </dxf>
    <dxf>
      <font>
        <color theme="9"/>
      </font>
      <fill>
        <patternFill>
          <bgColor theme="9"/>
        </patternFill>
      </fill>
    </dxf>
    <dxf>
      <font>
        <color theme="9"/>
      </font>
      <fill>
        <patternFill>
          <bgColor theme="9"/>
        </patternFill>
      </fill>
    </dxf>
    <dxf>
      <font>
        <color theme="9"/>
      </font>
      <fill>
        <patternFill>
          <bgColor theme="9"/>
        </patternFill>
      </fill>
    </dxf>
    <dxf>
      <font>
        <color theme="9"/>
      </font>
      <fill>
        <patternFill>
          <bgColor theme="9"/>
        </patternFill>
      </fill>
    </dxf>
    <dxf>
      <font>
        <color theme="9"/>
      </font>
      <fill>
        <patternFill>
          <bgColor theme="9"/>
        </patternFill>
      </fill>
    </dxf>
    <dxf>
      <font>
        <color theme="9"/>
      </font>
      <fill>
        <patternFill>
          <bgColor theme="9"/>
        </patternFill>
      </fill>
    </dxf>
    <dxf>
      <font>
        <color theme="9"/>
      </font>
      <fill>
        <patternFill>
          <bgColor theme="9"/>
        </patternFill>
      </fill>
    </dxf>
    <dxf>
      <font>
        <color theme="9"/>
      </font>
      <fill>
        <patternFill>
          <bgColor theme="9"/>
        </patternFill>
      </fill>
    </dxf>
    <dxf>
      <font>
        <color theme="9"/>
      </font>
      <fill>
        <patternFill>
          <bgColor theme="9"/>
        </patternFill>
      </fill>
    </dxf>
    <dxf>
      <font>
        <color theme="9"/>
      </font>
      <fill>
        <patternFill>
          <bgColor theme="9"/>
        </patternFill>
      </fill>
    </dxf>
    <dxf>
      <font>
        <color theme="9"/>
      </font>
      <fill>
        <patternFill>
          <bgColor theme="9"/>
        </patternFill>
      </fill>
    </dxf>
    <dxf>
      <font>
        <color theme="9"/>
      </font>
      <fill>
        <patternFill>
          <bgColor theme="9"/>
        </patternFill>
      </fill>
    </dxf>
    <dxf>
      <font>
        <color theme="9"/>
      </font>
      <fill>
        <patternFill>
          <bgColor theme="9"/>
        </patternFill>
      </fill>
    </dxf>
    <dxf>
      <font>
        <color theme="6" tint="0.79998168889431442"/>
      </font>
      <fill>
        <patternFill>
          <bgColor theme="6" tint="0.79998168889431442"/>
        </patternFill>
      </fill>
    </dxf>
    <dxf>
      <font>
        <color theme="9"/>
      </font>
      <fill>
        <patternFill>
          <bgColor theme="9"/>
        </patternFill>
      </fill>
    </dxf>
    <dxf>
      <font>
        <color theme="6" tint="0.79998168889431442"/>
      </font>
      <fill>
        <patternFill>
          <bgColor theme="6" tint="0.79998168889431442"/>
        </patternFill>
      </fill>
    </dxf>
    <dxf>
      <font>
        <color theme="9"/>
      </font>
      <fill>
        <patternFill>
          <bgColor theme="9"/>
        </patternFill>
      </fill>
    </dxf>
    <dxf>
      <font>
        <color theme="9"/>
      </font>
      <fill>
        <patternFill>
          <bgColor theme="9"/>
        </patternFill>
      </fill>
    </dxf>
    <dxf>
      <font>
        <color theme="9"/>
      </font>
      <fill>
        <patternFill>
          <bgColor theme="9"/>
        </patternFill>
      </fill>
    </dxf>
    <dxf>
      <font>
        <color theme="9"/>
      </font>
      <fill>
        <patternFill>
          <bgColor theme="9"/>
        </patternFill>
      </fill>
    </dxf>
    <dxf>
      <font>
        <color theme="9"/>
      </font>
      <fill>
        <patternFill>
          <bgColor theme="9"/>
        </patternFill>
      </fill>
    </dxf>
    <dxf>
      <font>
        <color theme="9"/>
      </font>
      <fill>
        <patternFill>
          <bgColor theme="9"/>
        </patternFill>
      </fill>
    </dxf>
    <dxf>
      <font>
        <color theme="9"/>
      </font>
      <fill>
        <patternFill>
          <bgColor theme="9"/>
        </patternFill>
      </fill>
    </dxf>
    <dxf>
      <font>
        <color theme="9"/>
      </font>
      <fill>
        <patternFill>
          <bgColor theme="9"/>
        </patternFill>
      </fill>
    </dxf>
    <dxf>
      <font>
        <color theme="9"/>
      </font>
      <fill>
        <patternFill>
          <bgColor theme="9"/>
        </patternFill>
      </fill>
    </dxf>
    <dxf>
      <font>
        <color theme="9"/>
      </font>
      <fill>
        <patternFill>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microsoft.com/office/2017/06/relationships/rdRichValueTypes" Target="richData/rdRichValueTyp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styles" Target="styles.xml"/><Relationship Id="rId17" Type="http://schemas.microsoft.com/office/2017/06/relationships/rdRichValueStructure" Target="richData/rdrichvaluestructure.xml"/><Relationship Id="rId2" Type="http://schemas.openxmlformats.org/officeDocument/2006/relationships/worksheet" Target="worksheets/sheet2.xml"/><Relationship Id="rId16" Type="http://schemas.microsoft.com/office/2017/06/relationships/rdRichValue" Target="richData/rdrichvalue.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22/10/relationships/richValueRel" Target="richData/richValueRel.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8" Type="http://schemas.openxmlformats.org/officeDocument/2006/relationships/image" Target="../media/image10.png"/><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absoluteAnchor>
    <xdr:pos x="9410700" y="190500"/>
    <xdr:ext cx="514858" cy="542925"/>
    <xdr:pic>
      <xdr:nvPicPr>
        <xdr:cNvPr id="2" name="Picture 1" descr="NSW government logo">
          <a:extLst>
            <a:ext uri="{FF2B5EF4-FFF2-40B4-BE49-F238E27FC236}">
              <a16:creationId xmlns:a16="http://schemas.microsoft.com/office/drawing/2014/main" id="{9D03118D-86FA-4136-AE99-DF2FFC4311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0700" y="190500"/>
          <a:ext cx="514858" cy="542925"/>
        </a:xfrm>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twoCellAnchor>
    <xdr:from>
      <xdr:col>0</xdr:col>
      <xdr:colOff>196850</xdr:colOff>
      <xdr:row>43</xdr:row>
      <xdr:rowOff>84028</xdr:rowOff>
    </xdr:from>
    <xdr:to>
      <xdr:col>13</xdr:col>
      <xdr:colOff>373656</xdr:colOff>
      <xdr:row>58</xdr:row>
      <xdr:rowOff>57150</xdr:rowOff>
    </xdr:to>
    <xdr:grpSp>
      <xdr:nvGrpSpPr>
        <xdr:cNvPr id="16" name="Group 15" descr="Screenshot of the Single focus area syllabus mapping tool sheet.">
          <a:extLst>
            <a:ext uri="{FF2B5EF4-FFF2-40B4-BE49-F238E27FC236}">
              <a16:creationId xmlns:a16="http://schemas.microsoft.com/office/drawing/2014/main" id="{713C2A2F-C77F-802D-12D1-DC86FE6EE488}"/>
            </a:ext>
          </a:extLst>
        </xdr:cNvPr>
        <xdr:cNvGrpSpPr/>
      </xdr:nvGrpSpPr>
      <xdr:grpSpPr>
        <a:xfrm>
          <a:off x="196850" y="7932628"/>
          <a:ext cx="10247906" cy="2640122"/>
          <a:chOff x="196850" y="7932628"/>
          <a:chExt cx="10247906" cy="2640122"/>
        </a:xfrm>
      </xdr:grpSpPr>
      <xdr:pic>
        <xdr:nvPicPr>
          <xdr:cNvPr id="15" name="Picture 14" descr="Screenshot of the Single focus area syllabus mapping tool sheet.">
            <a:extLst>
              <a:ext uri="{FF2B5EF4-FFF2-40B4-BE49-F238E27FC236}">
                <a16:creationId xmlns:a16="http://schemas.microsoft.com/office/drawing/2014/main" id="{395BC106-100E-2E0D-E444-A3119C22EEFA}"/>
              </a:ext>
            </a:extLst>
          </xdr:cNvPr>
          <xdr:cNvPicPr>
            <a:picLocks noChangeAspect="1"/>
          </xdr:cNvPicPr>
        </xdr:nvPicPr>
        <xdr:blipFill>
          <a:blip xmlns:r="http://schemas.openxmlformats.org/officeDocument/2006/relationships" r:embed="rId1"/>
          <a:stretch>
            <a:fillRect/>
          </a:stretch>
        </xdr:blipFill>
        <xdr:spPr>
          <a:xfrm>
            <a:off x="196850" y="7932628"/>
            <a:ext cx="10247906" cy="2640122"/>
          </a:xfrm>
          <a:prstGeom prst="rect">
            <a:avLst/>
          </a:prstGeom>
        </xdr:spPr>
      </xdr:pic>
      <xdr:pic>
        <xdr:nvPicPr>
          <xdr:cNvPr id="66" name="Picture 65">
            <a:extLst>
              <a:ext uri="{FF2B5EF4-FFF2-40B4-BE49-F238E27FC236}">
                <a16:creationId xmlns:a16="http://schemas.microsoft.com/office/drawing/2014/main" id="{138FBDF8-08F8-6519-3CB6-3FB4B5E436E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68725" y="8172450"/>
            <a:ext cx="346599" cy="403749"/>
          </a:xfrm>
          <a:prstGeom prst="rect">
            <a:avLst/>
          </a:prstGeom>
        </xdr:spPr>
      </xdr:pic>
      <xdr:pic>
        <xdr:nvPicPr>
          <xdr:cNvPr id="68" name="Picture 67">
            <a:extLst>
              <a:ext uri="{FF2B5EF4-FFF2-40B4-BE49-F238E27FC236}">
                <a16:creationId xmlns:a16="http://schemas.microsoft.com/office/drawing/2014/main" id="{AAB8CBC7-5E6C-03FC-3988-1165C70EE6F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070850" y="9935913"/>
            <a:ext cx="450850" cy="428586"/>
          </a:xfrm>
          <a:prstGeom prst="rect">
            <a:avLst/>
          </a:prstGeom>
        </xdr:spPr>
      </xdr:pic>
      <xdr:pic>
        <xdr:nvPicPr>
          <xdr:cNvPr id="70" name="Picture 69">
            <a:extLst>
              <a:ext uri="{FF2B5EF4-FFF2-40B4-BE49-F238E27FC236}">
                <a16:creationId xmlns:a16="http://schemas.microsoft.com/office/drawing/2014/main" id="{7683C58A-5A17-7251-D9D5-945E647837D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764550" y="9956801"/>
            <a:ext cx="414824" cy="405299"/>
          </a:xfrm>
          <a:prstGeom prst="rect">
            <a:avLst/>
          </a:prstGeom>
        </xdr:spPr>
      </xdr:pic>
      <xdr:pic>
        <xdr:nvPicPr>
          <xdr:cNvPr id="72" name="Picture 71">
            <a:extLst>
              <a:ext uri="{FF2B5EF4-FFF2-40B4-BE49-F238E27FC236}">
                <a16:creationId xmlns:a16="http://schemas.microsoft.com/office/drawing/2014/main" id="{5E8438FA-1AEA-D5B2-5AD3-2B376903410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9572625" y="9968650"/>
            <a:ext cx="384176" cy="400574"/>
          </a:xfrm>
          <a:prstGeom prst="rect">
            <a:avLst/>
          </a:prstGeom>
        </xdr:spPr>
      </xdr:pic>
      <xdr:sp macro="" textlink="">
        <xdr:nvSpPr>
          <xdr:cNvPr id="73" name="Rectangle 72">
            <a:extLst>
              <a:ext uri="{FF2B5EF4-FFF2-40B4-BE49-F238E27FC236}">
                <a16:creationId xmlns:a16="http://schemas.microsoft.com/office/drawing/2014/main" id="{CB6324F6-2DE9-0CE6-D32B-670E2BDD2B19}"/>
              </a:ext>
              <a:ext uri="{C183D7F6-B498-43B3-948B-1728B52AA6E4}">
                <adec:decorative xmlns:adec="http://schemas.microsoft.com/office/drawing/2017/decorative" val="1"/>
              </a:ext>
            </a:extLst>
          </xdr:cNvPr>
          <xdr:cNvSpPr/>
        </xdr:nvSpPr>
        <xdr:spPr>
          <a:xfrm>
            <a:off x="6515100" y="7943850"/>
            <a:ext cx="1454150" cy="333375"/>
          </a:xfrm>
          <a:prstGeom prst="rect">
            <a:avLst/>
          </a:prstGeom>
          <a:noFill/>
          <a:ln w="28575" cap="flat" cmpd="sng" algn="ctr">
            <a:solidFill>
              <a:schemeClr val="accent6">
                <a:lumMod val="50000"/>
              </a:scheme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5"/>
          </a:fontRef>
        </xdr:style>
        <xdr:txBody>
          <a:bodyPr vertOverflow="clip" horzOverflow="clip" rtlCol="0" anchor="t"/>
          <a:lstStyle/>
          <a:p>
            <a:pPr algn="l"/>
            <a:endParaRPr lang="en-AU" sz="1100"/>
          </a:p>
        </xdr:txBody>
      </xdr:sp>
    </xdr:grpSp>
    <xdr:clientData/>
  </xdr:twoCellAnchor>
  <xdr:twoCellAnchor editAs="oneCell">
    <xdr:from>
      <xdr:col>1</xdr:col>
      <xdr:colOff>38100</xdr:colOff>
      <xdr:row>80</xdr:row>
      <xdr:rowOff>19050</xdr:rowOff>
    </xdr:from>
    <xdr:to>
      <xdr:col>6</xdr:col>
      <xdr:colOff>381217</xdr:colOff>
      <xdr:row>96</xdr:row>
      <xdr:rowOff>165254</xdr:rowOff>
    </xdr:to>
    <xdr:pic>
      <xdr:nvPicPr>
        <xdr:cNvPr id="22" name="Picture 21" descr="Screenshot of the outcomes assessed for Blended units.">
          <a:extLst>
            <a:ext uri="{FF2B5EF4-FFF2-40B4-BE49-F238E27FC236}">
              <a16:creationId xmlns:a16="http://schemas.microsoft.com/office/drawing/2014/main" id="{C5906D87-B045-064D-650A-B58FD17FC079}"/>
            </a:ext>
          </a:extLst>
        </xdr:cNvPr>
        <xdr:cNvPicPr>
          <a:picLocks noChangeAspect="1"/>
        </xdr:cNvPicPr>
      </xdr:nvPicPr>
      <xdr:blipFill>
        <a:blip xmlns:r="http://schemas.openxmlformats.org/officeDocument/2006/relationships" r:embed="rId6"/>
        <a:stretch>
          <a:fillRect/>
        </a:stretch>
      </xdr:blipFill>
      <xdr:spPr>
        <a:xfrm>
          <a:off x="812800" y="14446250"/>
          <a:ext cx="4216617" cy="2991004"/>
        </a:xfrm>
        <a:prstGeom prst="rect">
          <a:avLst/>
        </a:prstGeom>
      </xdr:spPr>
    </xdr:pic>
    <xdr:clientData/>
  </xdr:twoCellAnchor>
  <xdr:twoCellAnchor editAs="oneCell">
    <xdr:from>
      <xdr:col>0</xdr:col>
      <xdr:colOff>165101</xdr:colOff>
      <xdr:row>6</xdr:row>
      <xdr:rowOff>101406</xdr:rowOff>
    </xdr:from>
    <xdr:to>
      <xdr:col>13</xdr:col>
      <xdr:colOff>241301</xdr:colOff>
      <xdr:row>18</xdr:row>
      <xdr:rowOff>74527</xdr:rowOff>
    </xdr:to>
    <xdr:pic>
      <xdr:nvPicPr>
        <xdr:cNvPr id="21" name="Picture 20" descr="Screenshot of the Single focus area syllabus mapping tool.">
          <a:extLst>
            <a:ext uri="{FF2B5EF4-FFF2-40B4-BE49-F238E27FC236}">
              <a16:creationId xmlns:a16="http://schemas.microsoft.com/office/drawing/2014/main" id="{B54A1B1F-4E6D-E5FC-354F-D829F2B5E71D}"/>
            </a:ext>
          </a:extLst>
        </xdr:cNvPr>
        <xdr:cNvPicPr>
          <a:picLocks noChangeAspect="1"/>
        </xdr:cNvPicPr>
      </xdr:nvPicPr>
      <xdr:blipFill>
        <a:blip xmlns:r="http://schemas.openxmlformats.org/officeDocument/2006/relationships" r:embed="rId7"/>
        <a:stretch>
          <a:fillRect/>
        </a:stretch>
      </xdr:blipFill>
      <xdr:spPr>
        <a:xfrm>
          <a:off x="165101" y="1371406"/>
          <a:ext cx="10147300" cy="2106721"/>
        </a:xfrm>
        <a:prstGeom prst="rect">
          <a:avLst/>
        </a:prstGeom>
      </xdr:spPr>
    </xdr:pic>
    <xdr:clientData/>
  </xdr:twoCellAnchor>
  <xdr:twoCellAnchor editAs="oneCell">
    <xdr:from>
      <xdr:col>0</xdr:col>
      <xdr:colOff>165100</xdr:colOff>
      <xdr:row>20</xdr:row>
      <xdr:rowOff>4785</xdr:rowOff>
    </xdr:from>
    <xdr:to>
      <xdr:col>13</xdr:col>
      <xdr:colOff>69850</xdr:colOff>
      <xdr:row>32</xdr:row>
      <xdr:rowOff>153271</xdr:rowOff>
    </xdr:to>
    <xdr:pic>
      <xdr:nvPicPr>
        <xdr:cNvPr id="9" name="Picture 8" descr="Screenshot of the Blended focus area mapping tool.">
          <a:extLst>
            <a:ext uri="{FF2B5EF4-FFF2-40B4-BE49-F238E27FC236}">
              <a16:creationId xmlns:a16="http://schemas.microsoft.com/office/drawing/2014/main" id="{5D4A686F-A76D-D7DE-DCE6-B79874E8F29A}"/>
            </a:ext>
          </a:extLst>
        </xdr:cNvPr>
        <xdr:cNvPicPr>
          <a:picLocks noChangeAspect="1"/>
        </xdr:cNvPicPr>
      </xdr:nvPicPr>
      <xdr:blipFill>
        <a:blip xmlns:r="http://schemas.openxmlformats.org/officeDocument/2006/relationships" r:embed="rId8"/>
        <a:stretch>
          <a:fillRect/>
        </a:stretch>
      </xdr:blipFill>
      <xdr:spPr>
        <a:xfrm>
          <a:off x="165100" y="3763985"/>
          <a:ext cx="9975850" cy="2282086"/>
        </a:xfrm>
        <a:prstGeom prst="rect">
          <a:avLst/>
        </a:prstGeom>
      </xdr:spPr>
    </xdr:pic>
    <xdr:clientData/>
  </xdr:twoCellAnchor>
  <xdr:twoCellAnchor>
    <xdr:from>
      <xdr:col>14</xdr:col>
      <xdr:colOff>76200</xdr:colOff>
      <xdr:row>2</xdr:row>
      <xdr:rowOff>2</xdr:rowOff>
    </xdr:from>
    <xdr:to>
      <xdr:col>18</xdr:col>
      <xdr:colOff>800100</xdr:colOff>
      <xdr:row>4</xdr:row>
      <xdr:rowOff>123826</xdr:rowOff>
    </xdr:to>
    <xdr:sp macro="" textlink="">
      <xdr:nvSpPr>
        <xdr:cNvPr id="5" name="TextBox 4" descr="Progress – this column displays the percentage of content points mapped.&#10;">
          <a:extLst>
            <a:ext uri="{FF2B5EF4-FFF2-40B4-BE49-F238E27FC236}">
              <a16:creationId xmlns:a16="http://schemas.microsoft.com/office/drawing/2014/main" id="{1B295EC6-AD08-764C-FA08-01954EBBA3E4}"/>
            </a:ext>
          </a:extLst>
        </xdr:cNvPr>
        <xdr:cNvSpPr txBox="1"/>
      </xdr:nvSpPr>
      <xdr:spPr>
        <a:xfrm>
          <a:off x="11811000" y="561977"/>
          <a:ext cx="4076700" cy="485774"/>
        </a:xfrm>
        <a:prstGeom prst="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wrap="square" lIns="0" tIns="0" rIns="0" bIns="0" rtlCol="0" anchor="t">
          <a:noAutofit/>
        </a:bodyPr>
        <a:lstStyle/>
        <a:p>
          <a:pPr algn="l"/>
          <a:r>
            <a:rPr lang="en-AU" sz="1200" dirty="0">
              <a:latin typeface="Arial" panose="020B0604020202020204" pitchFamily="34" charset="0"/>
              <a:cs typeface="Arial" panose="020B0604020202020204" pitchFamily="34" charset="0"/>
            </a:rPr>
            <a:t>Progress – this column</a:t>
          </a:r>
          <a:r>
            <a:rPr lang="en-AU" sz="1200" baseline="0" dirty="0">
              <a:latin typeface="Arial" panose="020B0604020202020204" pitchFamily="34" charset="0"/>
              <a:cs typeface="Arial" panose="020B0604020202020204" pitchFamily="34" charset="0"/>
            </a:rPr>
            <a:t> displays the percentage of content points mapped</a:t>
          </a:r>
          <a:r>
            <a:rPr lang="en-AU" sz="1400" baseline="0" dirty="0"/>
            <a:t>.</a:t>
          </a:r>
          <a:endParaRPr lang="en-AU" sz="1400" dirty="0"/>
        </a:p>
      </xdr:txBody>
    </xdr:sp>
    <xdr:clientData/>
  </xdr:twoCellAnchor>
  <xdr:twoCellAnchor>
    <xdr:from>
      <xdr:col>10</xdr:col>
      <xdr:colOff>466725</xdr:colOff>
      <xdr:row>3</xdr:row>
      <xdr:rowOff>47625</xdr:rowOff>
    </xdr:from>
    <xdr:to>
      <xdr:col>14</xdr:col>
      <xdr:colOff>19050</xdr:colOff>
      <xdr:row>7</xdr:row>
      <xdr:rowOff>161925</xdr:rowOff>
    </xdr:to>
    <xdr:cxnSp macro="">
      <xdr:nvCxnSpPr>
        <xdr:cNvPr id="7" name="Straight Arrow Connector 6">
          <a:extLst>
            <a:ext uri="{FF2B5EF4-FFF2-40B4-BE49-F238E27FC236}">
              <a16:creationId xmlns:a16="http://schemas.microsoft.com/office/drawing/2014/main" id="{24F63D8F-8D15-E1A9-1FD8-800C4851DCF6}"/>
            </a:ext>
            <a:ext uri="{C183D7F6-B498-43B3-948B-1728B52AA6E4}">
              <adec:decorative xmlns:adec="http://schemas.microsoft.com/office/drawing/2017/decorative" val="1"/>
            </a:ext>
          </a:extLst>
        </xdr:cNvPr>
        <xdr:cNvCxnSpPr/>
      </xdr:nvCxnSpPr>
      <xdr:spPr>
        <a:xfrm flipH="1">
          <a:off x="8848725" y="790575"/>
          <a:ext cx="2905125" cy="838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57150</xdr:colOff>
      <xdr:row>7</xdr:row>
      <xdr:rowOff>95251</xdr:rowOff>
    </xdr:from>
    <xdr:to>
      <xdr:col>18</xdr:col>
      <xdr:colOff>19050</xdr:colOff>
      <xdr:row>11</xdr:row>
      <xdr:rowOff>57151</xdr:rowOff>
    </xdr:to>
    <xdr:sp macro="" textlink="">
      <xdr:nvSpPr>
        <xdr:cNvPr id="8" name="TextBox 7" descr="Single focus area programs are mapped by terms. Four terms for the 100-hour course, 8 terms for the 200 hour course.&#10;">
          <a:extLst>
            <a:ext uri="{FF2B5EF4-FFF2-40B4-BE49-F238E27FC236}">
              <a16:creationId xmlns:a16="http://schemas.microsoft.com/office/drawing/2014/main" id="{46CE3BAE-740A-61A1-BC8C-1F523A5BA245}"/>
            </a:ext>
          </a:extLst>
        </xdr:cNvPr>
        <xdr:cNvSpPr txBox="1"/>
      </xdr:nvSpPr>
      <xdr:spPr>
        <a:xfrm>
          <a:off x="11791950" y="1562101"/>
          <a:ext cx="3314700" cy="685800"/>
        </a:xfrm>
        <a:prstGeom prst="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wrap="square" lIns="0" tIns="0" rIns="0" bIns="0" rtlCol="0" anchor="t">
          <a:noAutofit/>
        </a:bodyPr>
        <a:lstStyle/>
        <a:p>
          <a:pPr algn="l"/>
          <a:r>
            <a:rPr lang="en-AU" sz="1200" dirty="0">
              <a:latin typeface="Arial" panose="020B0604020202020204" pitchFamily="34" charset="0"/>
              <a:cs typeface="Arial" panose="020B0604020202020204" pitchFamily="34" charset="0"/>
            </a:rPr>
            <a:t>Single</a:t>
          </a:r>
          <a:r>
            <a:rPr lang="en-AU" sz="1200" baseline="0" dirty="0">
              <a:latin typeface="Arial" panose="020B0604020202020204" pitchFamily="34" charset="0"/>
              <a:cs typeface="Arial" panose="020B0604020202020204" pitchFamily="34" charset="0"/>
            </a:rPr>
            <a:t> focus area programs are mapped by terms. Four terms for the 100-hour course, 8 terms for the 200 hour course.</a:t>
          </a:r>
          <a:endParaRPr lang="en-AU" sz="1200" dirty="0">
            <a:latin typeface="Arial" panose="020B0604020202020204" pitchFamily="34" charset="0"/>
            <a:cs typeface="Arial" panose="020B0604020202020204" pitchFamily="34" charset="0"/>
          </a:endParaRPr>
        </a:p>
      </xdr:txBody>
    </xdr:sp>
    <xdr:clientData/>
  </xdr:twoCellAnchor>
  <xdr:twoCellAnchor>
    <xdr:from>
      <xdr:col>13</xdr:col>
      <xdr:colOff>323850</xdr:colOff>
      <xdr:row>8</xdr:row>
      <xdr:rowOff>0</xdr:rowOff>
    </xdr:from>
    <xdr:to>
      <xdr:col>14</xdr:col>
      <xdr:colOff>38100</xdr:colOff>
      <xdr:row>9</xdr:row>
      <xdr:rowOff>0</xdr:rowOff>
    </xdr:to>
    <xdr:cxnSp macro="">
      <xdr:nvCxnSpPr>
        <xdr:cNvPr id="10" name="Straight Arrow Connector 9">
          <a:extLst>
            <a:ext uri="{FF2B5EF4-FFF2-40B4-BE49-F238E27FC236}">
              <a16:creationId xmlns:a16="http://schemas.microsoft.com/office/drawing/2014/main" id="{2BF13FAD-3B5B-D768-9444-8802E53D1E6B}"/>
            </a:ext>
            <a:ext uri="{C183D7F6-B498-43B3-948B-1728B52AA6E4}">
              <adec:decorative xmlns:adec="http://schemas.microsoft.com/office/drawing/2017/decorative" val="1"/>
            </a:ext>
          </a:extLst>
        </xdr:cNvPr>
        <xdr:cNvCxnSpPr/>
      </xdr:nvCxnSpPr>
      <xdr:spPr>
        <a:xfrm flipH="1">
          <a:off x="11220450" y="1647825"/>
          <a:ext cx="552450" cy="1809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104775</xdr:colOff>
      <xdr:row>14</xdr:row>
      <xdr:rowOff>19051</xdr:rowOff>
    </xdr:from>
    <xdr:to>
      <xdr:col>18</xdr:col>
      <xdr:colOff>47625</xdr:colOff>
      <xdr:row>18</xdr:row>
      <xdr:rowOff>57151</xdr:rowOff>
    </xdr:to>
    <xdr:sp macro="" textlink="">
      <xdr:nvSpPr>
        <xdr:cNvPr id="11" name="TextBox 10" descr="As you map your content points on the single focus area mapping sheet, the dashboard will reflect the term in which the content points are being taught.&#10;">
          <a:extLst>
            <a:ext uri="{FF2B5EF4-FFF2-40B4-BE49-F238E27FC236}">
              <a16:creationId xmlns:a16="http://schemas.microsoft.com/office/drawing/2014/main" id="{A5F45904-6639-4AB9-ECD6-70BB0D7B92AF}"/>
            </a:ext>
          </a:extLst>
        </xdr:cNvPr>
        <xdr:cNvSpPr txBox="1"/>
      </xdr:nvSpPr>
      <xdr:spPr>
        <a:xfrm>
          <a:off x="11839575" y="2752726"/>
          <a:ext cx="3295650" cy="762000"/>
        </a:xfrm>
        <a:prstGeom prst="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wrap="square" lIns="0" tIns="0" rIns="0" bIns="0" rtlCol="0" anchor="t">
          <a:noAutofit/>
        </a:bodyPr>
        <a:lstStyle/>
        <a:p>
          <a:pPr algn="l"/>
          <a:r>
            <a:rPr lang="en-AU" sz="1200" dirty="0">
              <a:latin typeface="Arial" panose="020B0604020202020204" pitchFamily="34" charset="0"/>
              <a:cs typeface="Arial" panose="020B0604020202020204" pitchFamily="34" charset="0"/>
            </a:rPr>
            <a:t>As you map your content points on the single focus area</a:t>
          </a:r>
          <a:r>
            <a:rPr lang="en-AU" sz="1200" baseline="0" dirty="0">
              <a:latin typeface="Arial" panose="020B0604020202020204" pitchFamily="34" charset="0"/>
              <a:cs typeface="Arial" panose="020B0604020202020204" pitchFamily="34" charset="0"/>
            </a:rPr>
            <a:t> mapping sheet, the dashboard will reflect the term in which the content points are being taught.</a:t>
          </a:r>
          <a:endParaRPr lang="en-AU" sz="1200" dirty="0">
            <a:latin typeface="Arial" panose="020B0604020202020204" pitchFamily="34" charset="0"/>
            <a:cs typeface="Arial" panose="020B0604020202020204" pitchFamily="34" charset="0"/>
          </a:endParaRPr>
        </a:p>
      </xdr:txBody>
    </xdr:sp>
    <xdr:clientData/>
  </xdr:twoCellAnchor>
  <xdr:twoCellAnchor>
    <xdr:from>
      <xdr:col>10</xdr:col>
      <xdr:colOff>790575</xdr:colOff>
      <xdr:row>11</xdr:row>
      <xdr:rowOff>142875</xdr:rowOff>
    </xdr:from>
    <xdr:to>
      <xdr:col>14</xdr:col>
      <xdr:colOff>47625</xdr:colOff>
      <xdr:row>15</xdr:row>
      <xdr:rowOff>47625</xdr:rowOff>
    </xdr:to>
    <xdr:cxnSp macro="">
      <xdr:nvCxnSpPr>
        <xdr:cNvPr id="13" name="Straight Arrow Connector 12">
          <a:extLst>
            <a:ext uri="{FF2B5EF4-FFF2-40B4-BE49-F238E27FC236}">
              <a16:creationId xmlns:a16="http://schemas.microsoft.com/office/drawing/2014/main" id="{200061E7-D08E-C7B8-07A9-29D9426D6ECC}"/>
            </a:ext>
            <a:ext uri="{C183D7F6-B498-43B3-948B-1728B52AA6E4}">
              <adec:decorative xmlns:adec="http://schemas.microsoft.com/office/drawing/2017/decorative" val="1"/>
            </a:ext>
          </a:extLst>
        </xdr:cNvPr>
        <xdr:cNvCxnSpPr/>
      </xdr:nvCxnSpPr>
      <xdr:spPr>
        <a:xfrm flipH="1" flipV="1">
          <a:off x="9172575" y="2333625"/>
          <a:ext cx="2609850" cy="628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142874</xdr:colOff>
      <xdr:row>1</xdr:row>
      <xdr:rowOff>9526</xdr:rowOff>
    </xdr:from>
    <xdr:to>
      <xdr:col>10</xdr:col>
      <xdr:colOff>57149</xdr:colOff>
      <xdr:row>5</xdr:row>
      <xdr:rowOff>104776</xdr:rowOff>
    </xdr:to>
    <xdr:sp macro="" textlink="">
      <xdr:nvSpPr>
        <xdr:cNvPr id="17" name="TextBox 16">
          <a:extLst>
            <a:ext uri="{FF2B5EF4-FFF2-40B4-BE49-F238E27FC236}">
              <a16:creationId xmlns:a16="http://schemas.microsoft.com/office/drawing/2014/main" id="{3F177B17-80C4-1A13-5678-C41DB307A7DE}"/>
            </a:ext>
          </a:extLst>
        </xdr:cNvPr>
        <xdr:cNvSpPr txBox="1"/>
      </xdr:nvSpPr>
      <xdr:spPr>
        <a:xfrm>
          <a:off x="142874" y="390526"/>
          <a:ext cx="8296275" cy="819150"/>
        </a:xfrm>
        <a:prstGeom prst="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wrap="square" lIns="0" tIns="0" rIns="0" bIns="0" rtlCol="0" anchor="t">
          <a:noAutofit/>
        </a:bodyPr>
        <a:lstStyle/>
        <a:p>
          <a:pPr algn="l"/>
          <a:r>
            <a:rPr lang="en-AU" sz="1800" dirty="0">
              <a:latin typeface="Arial" panose="020B0604020202020204" pitchFamily="34" charset="0"/>
              <a:cs typeface="Arial" panose="020B0604020202020204" pitchFamily="34" charset="0"/>
            </a:rPr>
            <a:t>Single</a:t>
          </a:r>
          <a:r>
            <a:rPr lang="en-AU" sz="1800" baseline="0" dirty="0">
              <a:latin typeface="Arial" panose="020B0604020202020204" pitchFamily="34" charset="0"/>
              <a:cs typeface="Arial" panose="020B0604020202020204" pitchFamily="34" charset="0"/>
            </a:rPr>
            <a:t> and Blended focus area dashboards</a:t>
          </a:r>
        </a:p>
        <a:p>
          <a:pPr algn="l"/>
          <a:endParaRPr lang="en-AU" sz="1800" baseline="0" dirty="0">
            <a:latin typeface="Arial" panose="020B0604020202020204" pitchFamily="34" charset="0"/>
            <a:cs typeface="Arial" panose="020B0604020202020204" pitchFamily="34" charset="0"/>
          </a:endParaRPr>
        </a:p>
        <a:p>
          <a:pPr algn="l"/>
          <a:r>
            <a:rPr lang="en-AU" sz="1200" baseline="0" dirty="0">
              <a:latin typeface="Arial" panose="020B0604020202020204" pitchFamily="34" charset="0"/>
              <a:cs typeface="Arial" panose="020B0604020202020204" pitchFamily="34" charset="0"/>
            </a:rPr>
            <a:t>Each dashboard is automated to reflect information on the mapping area sheets. They do not need to be edited.</a:t>
          </a:r>
          <a:endParaRPr lang="en-AU" sz="1200" dirty="0">
            <a:latin typeface="Arial" panose="020B0604020202020204" pitchFamily="34" charset="0"/>
            <a:cs typeface="Arial" panose="020B0604020202020204" pitchFamily="34" charset="0"/>
          </a:endParaRPr>
        </a:p>
      </xdr:txBody>
    </xdr:sp>
    <xdr:clientData/>
  </xdr:twoCellAnchor>
  <xdr:twoCellAnchor>
    <xdr:from>
      <xdr:col>14</xdr:col>
      <xdr:colOff>114300</xdr:colOff>
      <xdr:row>20</xdr:row>
      <xdr:rowOff>28575</xdr:rowOff>
    </xdr:from>
    <xdr:to>
      <xdr:col>19</xdr:col>
      <xdr:colOff>0</xdr:colOff>
      <xdr:row>22</xdr:row>
      <xdr:rowOff>152399</xdr:rowOff>
    </xdr:to>
    <xdr:sp macro="" textlink="">
      <xdr:nvSpPr>
        <xdr:cNvPr id="19" name="TextBox 18" descr="Progress – this column displays the percentage of content points mapped.&#10;">
          <a:extLst>
            <a:ext uri="{FF2B5EF4-FFF2-40B4-BE49-F238E27FC236}">
              <a16:creationId xmlns:a16="http://schemas.microsoft.com/office/drawing/2014/main" id="{56102120-D42F-4476-94A9-908159306BAB}"/>
            </a:ext>
          </a:extLst>
        </xdr:cNvPr>
        <xdr:cNvSpPr txBox="1"/>
      </xdr:nvSpPr>
      <xdr:spPr>
        <a:xfrm>
          <a:off x="11849100" y="3848100"/>
          <a:ext cx="4076700" cy="485774"/>
        </a:xfrm>
        <a:prstGeom prst="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wrap="square" lIns="0" tIns="0" rIns="0" bIns="0" rtlCol="0" anchor="t">
          <a:noAutofit/>
        </a:bodyPr>
        <a:lstStyle/>
        <a:p>
          <a:pPr algn="l"/>
          <a:r>
            <a:rPr lang="en-AU" sz="1200" dirty="0">
              <a:latin typeface="Arial" panose="020B0604020202020204" pitchFamily="34" charset="0"/>
              <a:cs typeface="Arial" panose="020B0604020202020204" pitchFamily="34" charset="0"/>
            </a:rPr>
            <a:t>Progress – this column</a:t>
          </a:r>
          <a:r>
            <a:rPr lang="en-AU" sz="1200" baseline="0" dirty="0">
              <a:latin typeface="Arial" panose="020B0604020202020204" pitchFamily="34" charset="0"/>
              <a:cs typeface="Arial" panose="020B0604020202020204" pitchFamily="34" charset="0"/>
            </a:rPr>
            <a:t> displays the percentage of content points mapped</a:t>
          </a:r>
          <a:r>
            <a:rPr lang="en-AU" sz="1400" baseline="0" dirty="0"/>
            <a:t>.</a:t>
          </a:r>
          <a:endParaRPr lang="en-AU" sz="1400" dirty="0"/>
        </a:p>
      </xdr:txBody>
    </xdr:sp>
    <xdr:clientData/>
  </xdr:twoCellAnchor>
  <xdr:twoCellAnchor>
    <xdr:from>
      <xdr:col>11</xdr:col>
      <xdr:colOff>95250</xdr:colOff>
      <xdr:row>20</xdr:row>
      <xdr:rowOff>114300</xdr:rowOff>
    </xdr:from>
    <xdr:to>
      <xdr:col>14</xdr:col>
      <xdr:colOff>19050</xdr:colOff>
      <xdr:row>22</xdr:row>
      <xdr:rowOff>76200</xdr:rowOff>
    </xdr:to>
    <xdr:cxnSp macro="">
      <xdr:nvCxnSpPr>
        <xdr:cNvPr id="20" name="Straight Arrow Connector 19">
          <a:extLst>
            <a:ext uri="{FF2B5EF4-FFF2-40B4-BE49-F238E27FC236}">
              <a16:creationId xmlns:a16="http://schemas.microsoft.com/office/drawing/2014/main" id="{D2698B3B-CCEF-4A43-96E8-427128F60DF5}"/>
            </a:ext>
            <a:ext uri="{C183D7F6-B498-43B3-948B-1728B52AA6E4}">
              <adec:decorative xmlns:adec="http://schemas.microsoft.com/office/drawing/2017/decorative" val="1"/>
            </a:ext>
          </a:extLst>
        </xdr:cNvPr>
        <xdr:cNvCxnSpPr/>
      </xdr:nvCxnSpPr>
      <xdr:spPr>
        <a:xfrm flipH="1">
          <a:off x="9315450" y="3933825"/>
          <a:ext cx="2438400" cy="32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323850</xdr:colOff>
      <xdr:row>24</xdr:row>
      <xdr:rowOff>19050</xdr:rowOff>
    </xdr:from>
    <xdr:to>
      <xdr:col>18</xdr:col>
      <xdr:colOff>285750</xdr:colOff>
      <xdr:row>27</xdr:row>
      <xdr:rowOff>161925</xdr:rowOff>
    </xdr:to>
    <xdr:sp macro="" textlink="">
      <xdr:nvSpPr>
        <xdr:cNvPr id="25" name="TextBox 24" descr="Blended focus areas are mapped out into 4 units. Two units for the 100-hour course, and 4 units for the 200-hour course.&#10;">
          <a:extLst>
            <a:ext uri="{FF2B5EF4-FFF2-40B4-BE49-F238E27FC236}">
              <a16:creationId xmlns:a16="http://schemas.microsoft.com/office/drawing/2014/main" id="{5F8CD10D-9921-4907-9F8E-B492E26B2E38}"/>
            </a:ext>
          </a:extLst>
        </xdr:cNvPr>
        <xdr:cNvSpPr txBox="1"/>
      </xdr:nvSpPr>
      <xdr:spPr>
        <a:xfrm>
          <a:off x="12058650" y="4562475"/>
          <a:ext cx="3314700" cy="685800"/>
        </a:xfrm>
        <a:prstGeom prst="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wrap="square" lIns="0" tIns="0" rIns="0" bIns="0" rtlCol="0" anchor="t">
          <a:noAutofit/>
        </a:bodyPr>
        <a:lstStyle/>
        <a:p>
          <a:pPr algn="l"/>
          <a:r>
            <a:rPr lang="en-AU" sz="1200" dirty="0">
              <a:latin typeface="Arial" panose="020B0604020202020204" pitchFamily="34" charset="0"/>
              <a:cs typeface="Arial" panose="020B0604020202020204" pitchFamily="34" charset="0"/>
            </a:rPr>
            <a:t>Blended</a:t>
          </a:r>
          <a:r>
            <a:rPr lang="en-AU" sz="1200" baseline="0" dirty="0">
              <a:latin typeface="Arial" panose="020B0604020202020204" pitchFamily="34" charset="0"/>
              <a:cs typeface="Arial" panose="020B0604020202020204" pitchFamily="34" charset="0"/>
            </a:rPr>
            <a:t> focus areas are mapped out into 4 units. Two units for the 100-hour course, and 4 units for the 200-hour course.</a:t>
          </a:r>
          <a:endParaRPr lang="en-AU" sz="1200" dirty="0">
            <a:latin typeface="Arial" panose="020B0604020202020204" pitchFamily="34" charset="0"/>
            <a:cs typeface="Arial" panose="020B0604020202020204" pitchFamily="34" charset="0"/>
          </a:endParaRPr>
        </a:p>
      </xdr:txBody>
    </xdr:sp>
    <xdr:clientData/>
  </xdr:twoCellAnchor>
  <xdr:twoCellAnchor>
    <xdr:from>
      <xdr:col>12</xdr:col>
      <xdr:colOff>469900</xdr:colOff>
      <xdr:row>22</xdr:row>
      <xdr:rowOff>101600</xdr:rowOff>
    </xdr:from>
    <xdr:to>
      <xdr:col>14</xdr:col>
      <xdr:colOff>323850</xdr:colOff>
      <xdr:row>26</xdr:row>
      <xdr:rowOff>1588</xdr:rowOff>
    </xdr:to>
    <xdr:cxnSp macro="">
      <xdr:nvCxnSpPr>
        <xdr:cNvPr id="26" name="Straight Arrow Connector 25">
          <a:extLst>
            <a:ext uri="{FF2B5EF4-FFF2-40B4-BE49-F238E27FC236}">
              <a16:creationId xmlns:a16="http://schemas.microsoft.com/office/drawing/2014/main" id="{94D87B60-2524-40AA-A97C-1E37F4C2C01E}"/>
            </a:ext>
            <a:ext uri="{C183D7F6-B498-43B3-948B-1728B52AA6E4}">
              <adec:decorative xmlns:adec="http://schemas.microsoft.com/office/drawing/2017/decorative" val="1"/>
            </a:ext>
          </a:extLst>
        </xdr:cNvPr>
        <xdr:cNvCxnSpPr>
          <a:stCxn id="25" idx="1"/>
        </xdr:cNvCxnSpPr>
      </xdr:nvCxnSpPr>
      <xdr:spPr>
        <a:xfrm flipH="1" flipV="1">
          <a:off x="9766300" y="4216400"/>
          <a:ext cx="1403350" cy="61118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361950</xdr:colOff>
      <xdr:row>28</xdr:row>
      <xdr:rowOff>161925</xdr:rowOff>
    </xdr:from>
    <xdr:to>
      <xdr:col>18</xdr:col>
      <xdr:colOff>304800</xdr:colOff>
      <xdr:row>33</xdr:row>
      <xdr:rowOff>19050</xdr:rowOff>
    </xdr:to>
    <xdr:sp macro="" textlink="">
      <xdr:nvSpPr>
        <xdr:cNvPr id="28" name="TextBox 27" descr="As you map your content points on the single focus area mapping sheet, the dashboard will reflect the unit in which the content points are being taught.&#10;">
          <a:extLst>
            <a:ext uri="{FF2B5EF4-FFF2-40B4-BE49-F238E27FC236}">
              <a16:creationId xmlns:a16="http://schemas.microsoft.com/office/drawing/2014/main" id="{553F687E-37AE-4509-A20D-0AED7790ED1A}"/>
            </a:ext>
          </a:extLst>
        </xdr:cNvPr>
        <xdr:cNvSpPr txBox="1"/>
      </xdr:nvSpPr>
      <xdr:spPr>
        <a:xfrm>
          <a:off x="12096750" y="5429250"/>
          <a:ext cx="3295650" cy="762000"/>
        </a:xfrm>
        <a:prstGeom prst="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wrap="square" lIns="0" tIns="0" rIns="0" bIns="0" rtlCol="0" anchor="t">
          <a:noAutofit/>
        </a:bodyPr>
        <a:lstStyle/>
        <a:p>
          <a:pPr algn="l"/>
          <a:r>
            <a:rPr lang="en-AU" sz="1200" dirty="0">
              <a:latin typeface="Arial" panose="020B0604020202020204" pitchFamily="34" charset="0"/>
              <a:cs typeface="Arial" panose="020B0604020202020204" pitchFamily="34" charset="0"/>
            </a:rPr>
            <a:t>As you map your content points on the single focus area</a:t>
          </a:r>
          <a:r>
            <a:rPr lang="en-AU" sz="1200" baseline="0" dirty="0">
              <a:latin typeface="Arial" panose="020B0604020202020204" pitchFamily="34" charset="0"/>
              <a:cs typeface="Arial" panose="020B0604020202020204" pitchFamily="34" charset="0"/>
            </a:rPr>
            <a:t> mapping sheet, the dashboard will reflect the unit in which the content points are being taught.</a:t>
          </a:r>
          <a:endParaRPr lang="en-AU" sz="1200" dirty="0">
            <a:latin typeface="Arial" panose="020B0604020202020204" pitchFamily="34" charset="0"/>
            <a:cs typeface="Arial" panose="020B0604020202020204" pitchFamily="34" charset="0"/>
          </a:endParaRPr>
        </a:p>
      </xdr:txBody>
    </xdr:sp>
    <xdr:clientData/>
  </xdr:twoCellAnchor>
  <xdr:twoCellAnchor>
    <xdr:from>
      <xdr:col>11</xdr:col>
      <xdr:colOff>222250</xdr:colOff>
      <xdr:row>26</xdr:row>
      <xdr:rowOff>25400</xdr:rowOff>
    </xdr:from>
    <xdr:to>
      <xdr:col>14</xdr:col>
      <xdr:colOff>247650</xdr:colOff>
      <xdr:row>30</xdr:row>
      <xdr:rowOff>38100</xdr:rowOff>
    </xdr:to>
    <xdr:cxnSp macro="">
      <xdr:nvCxnSpPr>
        <xdr:cNvPr id="29" name="Straight Arrow Connector 28">
          <a:extLst>
            <a:ext uri="{FF2B5EF4-FFF2-40B4-BE49-F238E27FC236}">
              <a16:creationId xmlns:a16="http://schemas.microsoft.com/office/drawing/2014/main" id="{04647502-CEF7-4B39-863E-67892DC37489}"/>
            </a:ext>
            <a:ext uri="{C183D7F6-B498-43B3-948B-1728B52AA6E4}">
              <adec:decorative xmlns:adec="http://schemas.microsoft.com/office/drawing/2017/decorative" val="1"/>
            </a:ext>
          </a:extLst>
        </xdr:cNvPr>
        <xdr:cNvCxnSpPr/>
      </xdr:nvCxnSpPr>
      <xdr:spPr>
        <a:xfrm flipH="1" flipV="1">
          <a:off x="8743950" y="4851400"/>
          <a:ext cx="2349500" cy="7239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190499</xdr:colOff>
      <xdr:row>35</xdr:row>
      <xdr:rowOff>0</xdr:rowOff>
    </xdr:from>
    <xdr:to>
      <xdr:col>7</xdr:col>
      <xdr:colOff>695324</xdr:colOff>
      <xdr:row>37</xdr:row>
      <xdr:rowOff>66675</xdr:rowOff>
    </xdr:to>
    <xdr:sp macro="" textlink="">
      <xdr:nvSpPr>
        <xdr:cNvPr id="34" name="TextBox 33" descr="How to use the Single and Blended area mapping tool&#10;&#10;">
          <a:extLst>
            <a:ext uri="{FF2B5EF4-FFF2-40B4-BE49-F238E27FC236}">
              <a16:creationId xmlns:a16="http://schemas.microsoft.com/office/drawing/2014/main" id="{962D92F0-8CF3-4157-B478-48B35989843D}"/>
            </a:ext>
          </a:extLst>
        </xdr:cNvPr>
        <xdr:cNvSpPr txBox="1"/>
      </xdr:nvSpPr>
      <xdr:spPr>
        <a:xfrm>
          <a:off x="190499" y="6534150"/>
          <a:ext cx="6372225" cy="428625"/>
        </a:xfrm>
        <a:prstGeom prst="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wrap="square" lIns="0" tIns="0" rIns="0" bIns="0" rtlCol="0" anchor="t">
          <a:noAutofit/>
        </a:bodyPr>
        <a:lstStyle/>
        <a:p>
          <a:pPr algn="l"/>
          <a:r>
            <a:rPr lang="en-AU" sz="1800" dirty="0">
              <a:latin typeface="Arial" panose="020B0604020202020204" pitchFamily="34" charset="0"/>
              <a:cs typeface="Arial" panose="020B0604020202020204" pitchFamily="34" charset="0"/>
            </a:rPr>
            <a:t>How</a:t>
          </a:r>
          <a:r>
            <a:rPr lang="en-AU" sz="1800" baseline="0" dirty="0">
              <a:latin typeface="Arial" panose="020B0604020202020204" pitchFamily="34" charset="0"/>
              <a:cs typeface="Arial" panose="020B0604020202020204" pitchFamily="34" charset="0"/>
            </a:rPr>
            <a:t> to use the Single and Blended area mapping tool</a:t>
          </a:r>
        </a:p>
        <a:p>
          <a:pPr algn="l"/>
          <a:endParaRPr lang="en-AU" sz="1800" dirty="0">
            <a:latin typeface="Arial" panose="020B0604020202020204" pitchFamily="34" charset="0"/>
            <a:cs typeface="Arial" panose="020B0604020202020204" pitchFamily="34" charset="0"/>
          </a:endParaRPr>
        </a:p>
      </xdr:txBody>
    </xdr:sp>
    <xdr:clientData/>
  </xdr:twoCellAnchor>
  <xdr:twoCellAnchor>
    <xdr:from>
      <xdr:col>2</xdr:col>
      <xdr:colOff>123825</xdr:colOff>
      <xdr:row>39</xdr:row>
      <xdr:rowOff>19050</xdr:rowOff>
    </xdr:from>
    <xdr:to>
      <xdr:col>7</xdr:col>
      <xdr:colOff>28575</xdr:colOff>
      <xdr:row>40</xdr:row>
      <xdr:rowOff>123825</xdr:rowOff>
    </xdr:to>
    <xdr:sp macro="" textlink="">
      <xdr:nvSpPr>
        <xdr:cNvPr id="38" name="TextBox 37" descr="The content is organised into streams and focus areas.&#10;">
          <a:extLst>
            <a:ext uri="{FF2B5EF4-FFF2-40B4-BE49-F238E27FC236}">
              <a16:creationId xmlns:a16="http://schemas.microsoft.com/office/drawing/2014/main" id="{5565177A-CAC4-C71B-6DFB-C76FD66328D5}"/>
            </a:ext>
          </a:extLst>
        </xdr:cNvPr>
        <xdr:cNvSpPr txBox="1"/>
      </xdr:nvSpPr>
      <xdr:spPr>
        <a:xfrm>
          <a:off x="1800225" y="7277100"/>
          <a:ext cx="4095750" cy="285750"/>
        </a:xfrm>
        <a:prstGeom prst="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wrap="square" lIns="0" tIns="0" rIns="0" bIns="0" rtlCol="0" anchor="t">
          <a:noAutofit/>
        </a:bodyPr>
        <a:lstStyle/>
        <a:p>
          <a:pPr algn="l"/>
          <a:r>
            <a:rPr lang="en-AU" sz="1200" dirty="0">
              <a:latin typeface="Arial" panose="020B0604020202020204" pitchFamily="34" charset="0"/>
              <a:cs typeface="Arial" panose="020B0604020202020204" pitchFamily="34" charset="0"/>
            </a:rPr>
            <a:t>The content is organised into</a:t>
          </a:r>
          <a:r>
            <a:rPr lang="en-AU" sz="1200" baseline="0" dirty="0">
              <a:latin typeface="Arial" panose="020B0604020202020204" pitchFamily="34" charset="0"/>
              <a:cs typeface="Arial" panose="020B0604020202020204" pitchFamily="34" charset="0"/>
            </a:rPr>
            <a:t> streams and focus areas.</a:t>
          </a:r>
          <a:endParaRPr lang="en-AU" sz="1200" dirty="0">
            <a:latin typeface="Arial" panose="020B0604020202020204" pitchFamily="34" charset="0"/>
            <a:cs typeface="Arial" panose="020B0604020202020204" pitchFamily="34" charset="0"/>
          </a:endParaRPr>
        </a:p>
      </xdr:txBody>
    </xdr:sp>
    <xdr:clientData/>
  </xdr:twoCellAnchor>
  <xdr:twoCellAnchor>
    <xdr:from>
      <xdr:col>0</xdr:col>
      <xdr:colOff>666750</xdr:colOff>
      <xdr:row>40</xdr:row>
      <xdr:rowOff>57150</xdr:rowOff>
    </xdr:from>
    <xdr:to>
      <xdr:col>2</xdr:col>
      <xdr:colOff>66675</xdr:colOff>
      <xdr:row>43</xdr:row>
      <xdr:rowOff>171450</xdr:rowOff>
    </xdr:to>
    <xdr:cxnSp macro="">
      <xdr:nvCxnSpPr>
        <xdr:cNvPr id="40" name="Straight Arrow Connector 39">
          <a:extLst>
            <a:ext uri="{FF2B5EF4-FFF2-40B4-BE49-F238E27FC236}">
              <a16:creationId xmlns:a16="http://schemas.microsoft.com/office/drawing/2014/main" id="{579BB569-57C8-287D-35A7-57AB90A7B915}"/>
            </a:ext>
            <a:ext uri="{C183D7F6-B498-43B3-948B-1728B52AA6E4}">
              <adec:decorative xmlns:adec="http://schemas.microsoft.com/office/drawing/2017/decorative" val="1"/>
            </a:ext>
          </a:extLst>
        </xdr:cNvPr>
        <xdr:cNvCxnSpPr/>
      </xdr:nvCxnSpPr>
      <xdr:spPr>
        <a:xfrm flipH="1">
          <a:off x="666750" y="7496175"/>
          <a:ext cx="1076325" cy="6572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647700</xdr:colOff>
      <xdr:row>41</xdr:row>
      <xdr:rowOff>19050</xdr:rowOff>
    </xdr:from>
    <xdr:to>
      <xdr:col>3</xdr:col>
      <xdr:colOff>447675</xdr:colOff>
      <xdr:row>43</xdr:row>
      <xdr:rowOff>171450</xdr:rowOff>
    </xdr:to>
    <xdr:cxnSp macro="">
      <xdr:nvCxnSpPr>
        <xdr:cNvPr id="42" name="Straight Arrow Connector 41">
          <a:extLst>
            <a:ext uri="{FF2B5EF4-FFF2-40B4-BE49-F238E27FC236}">
              <a16:creationId xmlns:a16="http://schemas.microsoft.com/office/drawing/2014/main" id="{99237166-3C85-A2A3-5D6B-FFFE73FC652F}"/>
            </a:ext>
            <a:ext uri="{C183D7F6-B498-43B3-948B-1728B52AA6E4}">
              <adec:decorative xmlns:adec="http://schemas.microsoft.com/office/drawing/2017/decorative" val="1"/>
            </a:ext>
          </a:extLst>
        </xdr:cNvPr>
        <xdr:cNvCxnSpPr/>
      </xdr:nvCxnSpPr>
      <xdr:spPr>
        <a:xfrm flipH="1">
          <a:off x="2324100" y="7639050"/>
          <a:ext cx="638175" cy="5143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266700</xdr:colOff>
      <xdr:row>39</xdr:row>
      <xdr:rowOff>9525</xdr:rowOff>
    </xdr:from>
    <xdr:to>
      <xdr:col>20</xdr:col>
      <xdr:colOff>28575</xdr:colOff>
      <xdr:row>55</xdr:row>
      <xdr:rowOff>19050</xdr:rowOff>
    </xdr:to>
    <xdr:sp macro="" textlink="">
      <xdr:nvSpPr>
        <xdr:cNvPr id="47" name="TextBox 46" descr="How to use the Single focus area mapping tool&#10;&#10;1. Select the content point you wish to map.&#10;&#10;2. Select the dropdown box from the Term column and select the term.&#10;&#10;3. Select the dropdown box from the Progress column and select the progress. Selecting Completed will change the progress of your planning on the single focus area dashboard.&#10;&#10;4. Select your outcomes from the Outcomes assessed column.  These are automatically set for single focus areas, however, you can add or subtract outcomes if appropriate (see image below).&#10;">
          <a:extLst>
            <a:ext uri="{FF2B5EF4-FFF2-40B4-BE49-F238E27FC236}">
              <a16:creationId xmlns:a16="http://schemas.microsoft.com/office/drawing/2014/main" id="{D466178D-4A88-1100-1E7E-6A51BB7E330B}"/>
            </a:ext>
          </a:extLst>
        </xdr:cNvPr>
        <xdr:cNvSpPr txBox="1"/>
      </xdr:nvSpPr>
      <xdr:spPr>
        <a:xfrm>
          <a:off x="12001500" y="7267575"/>
          <a:ext cx="4791075" cy="2905125"/>
        </a:xfrm>
        <a:prstGeom prst="rect">
          <a:avLst/>
        </a:prstGeom>
        <a:ln w="12700"/>
      </xdr:spPr>
      <xdr:style>
        <a:lnRef idx="1">
          <a:schemeClr val="accent3"/>
        </a:lnRef>
        <a:fillRef idx="2">
          <a:schemeClr val="accent3"/>
        </a:fillRef>
        <a:effectRef idx="1">
          <a:schemeClr val="accent3"/>
        </a:effectRef>
        <a:fontRef idx="minor">
          <a:schemeClr val="dk1"/>
        </a:fontRef>
      </xdr:style>
      <xdr:txBody>
        <a:bodyPr vertOverflow="clip" horzOverflow="clip" wrap="square" lIns="0" tIns="0" rIns="0" bIns="0" rtlCol="0" anchor="t">
          <a:noAutofit/>
        </a:bodyPr>
        <a:lstStyle/>
        <a:p>
          <a:pPr algn="l"/>
          <a:r>
            <a:rPr lang="en-AU" sz="1200" b="1" dirty="0">
              <a:latin typeface="Arial" panose="020B0604020202020204" pitchFamily="34" charset="0"/>
              <a:cs typeface="Arial" panose="020B0604020202020204" pitchFamily="34" charset="0"/>
            </a:rPr>
            <a:t>How</a:t>
          </a:r>
          <a:r>
            <a:rPr lang="en-AU" sz="1200" b="1" baseline="0" dirty="0">
              <a:latin typeface="Arial" panose="020B0604020202020204" pitchFamily="34" charset="0"/>
              <a:cs typeface="Arial" panose="020B0604020202020204" pitchFamily="34" charset="0"/>
            </a:rPr>
            <a:t> to use the Single focus area mapping tool</a:t>
          </a:r>
        </a:p>
        <a:p>
          <a:pPr algn="l"/>
          <a:endParaRPr lang="en-AU" sz="1200" baseline="0" dirty="0">
            <a:latin typeface="Arial" panose="020B0604020202020204" pitchFamily="34" charset="0"/>
            <a:cs typeface="Arial" panose="020B0604020202020204" pitchFamily="34" charset="0"/>
          </a:endParaRPr>
        </a:p>
        <a:p>
          <a:pPr algn="l"/>
          <a:r>
            <a:rPr lang="en-AU" sz="1200" baseline="0" dirty="0">
              <a:latin typeface="Arial" panose="020B0604020202020204" pitchFamily="34" charset="0"/>
              <a:cs typeface="Arial" panose="020B0604020202020204" pitchFamily="34" charset="0"/>
            </a:rPr>
            <a:t>1. Select the content point you wish to map.</a:t>
          </a:r>
        </a:p>
        <a:p>
          <a:pPr algn="l"/>
          <a:endParaRPr lang="en-AU" sz="1200" baseline="0" dirty="0">
            <a:latin typeface="Arial" panose="020B0604020202020204" pitchFamily="34" charset="0"/>
            <a:cs typeface="Arial" panose="020B0604020202020204" pitchFamily="34" charset="0"/>
          </a:endParaRPr>
        </a:p>
        <a:p>
          <a:pPr algn="l"/>
          <a:r>
            <a:rPr lang="en-AU" sz="1200" baseline="0" dirty="0">
              <a:latin typeface="Arial" panose="020B0604020202020204" pitchFamily="34" charset="0"/>
              <a:cs typeface="Arial" panose="020B0604020202020204" pitchFamily="34" charset="0"/>
            </a:rPr>
            <a:t>2. Select the dropdown box from the </a:t>
          </a:r>
          <a:r>
            <a:rPr lang="en-AU" sz="1200" b="1" baseline="0" dirty="0">
              <a:latin typeface="Arial" panose="020B0604020202020204" pitchFamily="34" charset="0"/>
              <a:cs typeface="Arial" panose="020B0604020202020204" pitchFamily="34" charset="0"/>
            </a:rPr>
            <a:t>Term </a:t>
          </a:r>
          <a:r>
            <a:rPr lang="en-AU" sz="1200" b="0" baseline="0" dirty="0">
              <a:latin typeface="Arial" panose="020B0604020202020204" pitchFamily="34" charset="0"/>
              <a:cs typeface="Arial" panose="020B0604020202020204" pitchFamily="34" charset="0"/>
            </a:rPr>
            <a:t>column</a:t>
          </a:r>
          <a:r>
            <a:rPr lang="en-AU" sz="1200" b="1" baseline="0" dirty="0">
              <a:latin typeface="Arial" panose="020B0604020202020204" pitchFamily="34" charset="0"/>
              <a:cs typeface="Arial" panose="020B0604020202020204" pitchFamily="34" charset="0"/>
            </a:rPr>
            <a:t> </a:t>
          </a:r>
          <a:r>
            <a:rPr lang="en-AU" sz="1200" baseline="0" dirty="0">
              <a:latin typeface="Arial" panose="020B0604020202020204" pitchFamily="34" charset="0"/>
              <a:cs typeface="Arial" panose="020B0604020202020204" pitchFamily="34" charset="0"/>
            </a:rPr>
            <a:t>and select the term.</a:t>
          </a:r>
        </a:p>
        <a:p>
          <a:pPr algn="l"/>
          <a:endParaRPr lang="en-AU" sz="1200" baseline="0" dirty="0">
            <a:latin typeface="Arial" panose="020B0604020202020204" pitchFamily="34" charset="0"/>
            <a:cs typeface="Arial" panose="020B0604020202020204" pitchFamily="34" charset="0"/>
          </a:endParaRPr>
        </a:p>
        <a:p>
          <a:pPr algn="l"/>
          <a:r>
            <a:rPr lang="en-AU" sz="1200" baseline="0" dirty="0">
              <a:latin typeface="Arial" panose="020B0604020202020204" pitchFamily="34" charset="0"/>
              <a:cs typeface="Arial" panose="020B0604020202020204" pitchFamily="34" charset="0"/>
            </a:rPr>
            <a:t>3. Select the dropdown box from the </a:t>
          </a:r>
          <a:r>
            <a:rPr lang="en-AU" sz="1200" b="1" baseline="0" dirty="0">
              <a:latin typeface="Arial" panose="020B0604020202020204" pitchFamily="34" charset="0"/>
              <a:cs typeface="Arial" panose="020B0604020202020204" pitchFamily="34" charset="0"/>
            </a:rPr>
            <a:t>Progress </a:t>
          </a:r>
          <a:r>
            <a:rPr lang="en-AU" sz="1200" b="0" baseline="0" dirty="0">
              <a:latin typeface="Arial" panose="020B0604020202020204" pitchFamily="34" charset="0"/>
              <a:cs typeface="Arial" panose="020B0604020202020204" pitchFamily="34" charset="0"/>
            </a:rPr>
            <a:t>column</a:t>
          </a:r>
          <a:r>
            <a:rPr lang="en-AU" sz="1200" b="1" baseline="0" dirty="0">
              <a:latin typeface="Arial" panose="020B0604020202020204" pitchFamily="34" charset="0"/>
              <a:cs typeface="Arial" panose="020B0604020202020204" pitchFamily="34" charset="0"/>
            </a:rPr>
            <a:t> </a:t>
          </a:r>
          <a:r>
            <a:rPr lang="en-AU" sz="1200" baseline="0" dirty="0">
              <a:latin typeface="Arial" panose="020B0604020202020204" pitchFamily="34" charset="0"/>
              <a:cs typeface="Arial" panose="020B0604020202020204" pitchFamily="34" charset="0"/>
            </a:rPr>
            <a:t>and select the progress. Selecting </a:t>
          </a:r>
          <a:r>
            <a:rPr lang="en-AU" sz="1200" b="1" baseline="0" dirty="0">
              <a:latin typeface="Arial" panose="020B0604020202020204" pitchFamily="34" charset="0"/>
              <a:cs typeface="Arial" panose="020B0604020202020204" pitchFamily="34" charset="0"/>
            </a:rPr>
            <a:t>Completed</a:t>
          </a:r>
          <a:r>
            <a:rPr lang="en-AU" sz="1200" baseline="0" dirty="0">
              <a:latin typeface="Arial" panose="020B0604020202020204" pitchFamily="34" charset="0"/>
              <a:cs typeface="Arial" panose="020B0604020202020204" pitchFamily="34" charset="0"/>
            </a:rPr>
            <a:t> will change the progress of your planning on the single focus area dashboard.</a:t>
          </a:r>
        </a:p>
        <a:p>
          <a:pPr algn="l"/>
          <a:endParaRPr lang="en-AU" sz="1200" baseline="0" dirty="0">
            <a:latin typeface="Arial" panose="020B0604020202020204" pitchFamily="34" charset="0"/>
            <a:cs typeface="Arial" panose="020B0604020202020204" pitchFamily="34" charset="0"/>
          </a:endParaRPr>
        </a:p>
        <a:p>
          <a:pPr algn="l"/>
          <a:r>
            <a:rPr lang="en-AU" sz="1200" baseline="0" dirty="0">
              <a:latin typeface="Arial" panose="020B0604020202020204" pitchFamily="34" charset="0"/>
              <a:cs typeface="Arial" panose="020B0604020202020204" pitchFamily="34" charset="0"/>
            </a:rPr>
            <a:t>4. Select your outcomes from the </a:t>
          </a:r>
          <a:r>
            <a:rPr lang="en-AU" sz="1200" b="1" baseline="0" dirty="0">
              <a:latin typeface="Arial" panose="020B0604020202020204" pitchFamily="34" charset="0"/>
              <a:cs typeface="Arial" panose="020B0604020202020204" pitchFamily="34" charset="0"/>
            </a:rPr>
            <a:t>Outcomes assessed </a:t>
          </a:r>
          <a:r>
            <a:rPr lang="en-AU" sz="1200" baseline="0" dirty="0">
              <a:latin typeface="Arial" panose="020B0604020202020204" pitchFamily="34" charset="0"/>
              <a:cs typeface="Arial" panose="020B0604020202020204" pitchFamily="34" charset="0"/>
            </a:rPr>
            <a:t>column.  These are automatically set for single focus areas, however, you can add or subtract outcomes if appropriate (see image below).</a:t>
          </a:r>
        </a:p>
      </xdr:txBody>
    </xdr:sp>
    <xdr:clientData/>
  </xdr:twoCellAnchor>
  <xdr:twoCellAnchor>
    <xdr:from>
      <xdr:col>9</xdr:col>
      <xdr:colOff>733425</xdr:colOff>
      <xdr:row>40</xdr:row>
      <xdr:rowOff>123825</xdr:rowOff>
    </xdr:from>
    <xdr:to>
      <xdr:col>14</xdr:col>
      <xdr:colOff>209550</xdr:colOff>
      <xdr:row>43</xdr:row>
      <xdr:rowOff>152400</xdr:rowOff>
    </xdr:to>
    <xdr:cxnSp macro="">
      <xdr:nvCxnSpPr>
        <xdr:cNvPr id="62" name="Straight Arrow Connector 61">
          <a:extLst>
            <a:ext uri="{FF2B5EF4-FFF2-40B4-BE49-F238E27FC236}">
              <a16:creationId xmlns:a16="http://schemas.microsoft.com/office/drawing/2014/main" id="{DA9E44BA-9C93-4C1A-82E8-2A9047458A4C}"/>
            </a:ext>
            <a:ext uri="{C183D7F6-B498-43B3-948B-1728B52AA6E4}">
              <adec:decorative xmlns:adec="http://schemas.microsoft.com/office/drawing/2017/decorative" val="1"/>
            </a:ext>
          </a:extLst>
        </xdr:cNvPr>
        <xdr:cNvCxnSpPr/>
      </xdr:nvCxnSpPr>
      <xdr:spPr>
        <a:xfrm flipH="1">
          <a:off x="8277225" y="7562850"/>
          <a:ext cx="3667125" cy="5715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304800</xdr:colOff>
      <xdr:row>61</xdr:row>
      <xdr:rowOff>104776</xdr:rowOff>
    </xdr:from>
    <xdr:to>
      <xdr:col>20</xdr:col>
      <xdr:colOff>66675</xdr:colOff>
      <xdr:row>73</xdr:row>
      <xdr:rowOff>47626</xdr:rowOff>
    </xdr:to>
    <xdr:sp macro="" textlink="">
      <xdr:nvSpPr>
        <xdr:cNvPr id="76" name="TextBox 75" descr="How to use the Blended focus area mapping tool&#10;&#10;1. Select the content point you wish to map.&#10;&#10;2. Select the dropdown box from the Unit # column and select the term.&#10;&#10;3. Select the dropdown box from the Progress column and select the progress. Selecting Completed will change the progress of your planning on the Single focus area dashboard.">
          <a:extLst>
            <a:ext uri="{FF2B5EF4-FFF2-40B4-BE49-F238E27FC236}">
              <a16:creationId xmlns:a16="http://schemas.microsoft.com/office/drawing/2014/main" id="{BE251532-FDE9-4E8C-BE6F-CD4B7538C2C1}"/>
            </a:ext>
          </a:extLst>
        </xdr:cNvPr>
        <xdr:cNvSpPr txBox="1"/>
      </xdr:nvSpPr>
      <xdr:spPr>
        <a:xfrm>
          <a:off x="12039600" y="11344276"/>
          <a:ext cx="4791075" cy="2114550"/>
        </a:xfrm>
        <a:prstGeom prst="rect">
          <a:avLst/>
        </a:prstGeom>
        <a:ln w="19050">
          <a:solidFill>
            <a:schemeClr val="accent3"/>
          </a:solidFill>
        </a:ln>
      </xdr:spPr>
      <xdr:style>
        <a:lnRef idx="1">
          <a:schemeClr val="accent3"/>
        </a:lnRef>
        <a:fillRef idx="2">
          <a:schemeClr val="accent3"/>
        </a:fillRef>
        <a:effectRef idx="1">
          <a:schemeClr val="accent3"/>
        </a:effectRef>
        <a:fontRef idx="minor">
          <a:schemeClr val="dk1"/>
        </a:fontRef>
      </xdr:style>
      <xdr:txBody>
        <a:bodyPr vertOverflow="clip" horzOverflow="clip" wrap="square" lIns="0" tIns="0" rIns="0" bIns="0" rtlCol="0" anchor="t">
          <a:noAutofit/>
        </a:bodyPr>
        <a:lstStyle/>
        <a:p>
          <a:pPr algn="l"/>
          <a:r>
            <a:rPr lang="en-AU" sz="1200" b="1" dirty="0">
              <a:latin typeface="Arial" panose="020B0604020202020204" pitchFamily="34" charset="0"/>
              <a:cs typeface="Arial" panose="020B0604020202020204" pitchFamily="34" charset="0"/>
            </a:rPr>
            <a:t>How</a:t>
          </a:r>
          <a:r>
            <a:rPr lang="en-AU" sz="1200" b="1" baseline="0" dirty="0">
              <a:latin typeface="Arial" panose="020B0604020202020204" pitchFamily="34" charset="0"/>
              <a:cs typeface="Arial" panose="020B0604020202020204" pitchFamily="34" charset="0"/>
            </a:rPr>
            <a:t> to use the Blended focus area mapping tool</a:t>
          </a:r>
        </a:p>
        <a:p>
          <a:pPr algn="l"/>
          <a:endParaRPr lang="en-AU" sz="1200" baseline="0" dirty="0">
            <a:latin typeface="Arial" panose="020B0604020202020204" pitchFamily="34" charset="0"/>
            <a:cs typeface="Arial" panose="020B0604020202020204" pitchFamily="34" charset="0"/>
          </a:endParaRPr>
        </a:p>
        <a:p>
          <a:pPr algn="l"/>
          <a:r>
            <a:rPr lang="en-AU" sz="1200" baseline="0" dirty="0">
              <a:latin typeface="Arial" panose="020B0604020202020204" pitchFamily="34" charset="0"/>
              <a:cs typeface="Arial" panose="020B0604020202020204" pitchFamily="34" charset="0"/>
            </a:rPr>
            <a:t>1. Select the content point you wish to map.</a:t>
          </a:r>
        </a:p>
        <a:p>
          <a:pPr algn="l"/>
          <a:endParaRPr lang="en-AU" sz="1200" baseline="0" dirty="0">
            <a:latin typeface="Arial" panose="020B0604020202020204" pitchFamily="34" charset="0"/>
            <a:cs typeface="Arial" panose="020B0604020202020204" pitchFamily="34" charset="0"/>
          </a:endParaRPr>
        </a:p>
        <a:p>
          <a:pPr algn="l"/>
          <a:r>
            <a:rPr lang="en-AU" sz="1200" baseline="0" dirty="0">
              <a:latin typeface="Arial" panose="020B0604020202020204" pitchFamily="34" charset="0"/>
              <a:cs typeface="Arial" panose="020B0604020202020204" pitchFamily="34" charset="0"/>
            </a:rPr>
            <a:t>2. Select the dropdown box from the </a:t>
          </a:r>
          <a:r>
            <a:rPr lang="en-AU" sz="1200" b="1" baseline="0" dirty="0">
              <a:latin typeface="Arial" panose="020B0604020202020204" pitchFamily="34" charset="0"/>
              <a:cs typeface="Arial" panose="020B0604020202020204" pitchFamily="34" charset="0"/>
            </a:rPr>
            <a:t>Unit # </a:t>
          </a:r>
          <a:r>
            <a:rPr lang="en-AU" sz="1200" b="0" baseline="0" dirty="0">
              <a:latin typeface="Arial" panose="020B0604020202020204" pitchFamily="34" charset="0"/>
              <a:cs typeface="Arial" panose="020B0604020202020204" pitchFamily="34" charset="0"/>
            </a:rPr>
            <a:t>column</a:t>
          </a:r>
          <a:r>
            <a:rPr lang="en-AU" sz="1200" b="1" baseline="0" dirty="0">
              <a:latin typeface="Arial" panose="020B0604020202020204" pitchFamily="34" charset="0"/>
              <a:cs typeface="Arial" panose="020B0604020202020204" pitchFamily="34" charset="0"/>
            </a:rPr>
            <a:t> </a:t>
          </a:r>
          <a:r>
            <a:rPr lang="en-AU" sz="1200" baseline="0" dirty="0">
              <a:latin typeface="Arial" panose="020B0604020202020204" pitchFamily="34" charset="0"/>
              <a:cs typeface="Arial" panose="020B0604020202020204" pitchFamily="34" charset="0"/>
            </a:rPr>
            <a:t>and select the term.</a:t>
          </a:r>
        </a:p>
        <a:p>
          <a:pPr algn="l"/>
          <a:endParaRPr lang="en-AU" sz="1200" baseline="0" dirty="0">
            <a:latin typeface="Arial" panose="020B0604020202020204" pitchFamily="34" charset="0"/>
            <a:cs typeface="Arial" panose="020B0604020202020204" pitchFamily="34" charset="0"/>
          </a:endParaRPr>
        </a:p>
        <a:p>
          <a:pPr algn="l"/>
          <a:r>
            <a:rPr lang="en-AU" sz="1200" baseline="0" dirty="0">
              <a:latin typeface="Arial" panose="020B0604020202020204" pitchFamily="34" charset="0"/>
              <a:cs typeface="Arial" panose="020B0604020202020204" pitchFamily="34" charset="0"/>
            </a:rPr>
            <a:t>3. Select the dropdown box from the </a:t>
          </a:r>
          <a:r>
            <a:rPr lang="en-AU" sz="1200" b="1" baseline="0" dirty="0">
              <a:latin typeface="Arial" panose="020B0604020202020204" pitchFamily="34" charset="0"/>
              <a:cs typeface="Arial" panose="020B0604020202020204" pitchFamily="34" charset="0"/>
            </a:rPr>
            <a:t>Progress</a:t>
          </a:r>
          <a:r>
            <a:rPr lang="en-AU" sz="1200" b="0" baseline="0" dirty="0">
              <a:latin typeface="Arial" panose="020B0604020202020204" pitchFamily="34" charset="0"/>
              <a:cs typeface="Arial" panose="020B0604020202020204" pitchFamily="34" charset="0"/>
            </a:rPr>
            <a:t> column </a:t>
          </a:r>
          <a:r>
            <a:rPr lang="en-AU" sz="1200" baseline="0" dirty="0">
              <a:latin typeface="Arial" panose="020B0604020202020204" pitchFamily="34" charset="0"/>
              <a:cs typeface="Arial" panose="020B0604020202020204" pitchFamily="34" charset="0"/>
            </a:rPr>
            <a:t>and select the progress. Selecting </a:t>
          </a:r>
          <a:r>
            <a:rPr lang="en-AU" sz="1200" b="1" baseline="0" dirty="0">
              <a:latin typeface="Arial" panose="020B0604020202020204" pitchFamily="34" charset="0"/>
              <a:cs typeface="Arial" panose="020B0604020202020204" pitchFamily="34" charset="0"/>
            </a:rPr>
            <a:t>Completed</a:t>
          </a:r>
          <a:r>
            <a:rPr lang="en-AU" sz="1200" baseline="0" dirty="0">
              <a:latin typeface="Arial" panose="020B0604020202020204" pitchFamily="34" charset="0"/>
              <a:cs typeface="Arial" panose="020B0604020202020204" pitchFamily="34" charset="0"/>
            </a:rPr>
            <a:t> will change the progress of your planning on the Single focus area dashboard.</a:t>
          </a:r>
        </a:p>
        <a:p>
          <a:pPr algn="l"/>
          <a:endParaRPr lang="en-AU" sz="1200" baseline="0" dirty="0">
            <a:latin typeface="Arial" panose="020B0604020202020204" pitchFamily="34" charset="0"/>
            <a:cs typeface="Arial" panose="020B0604020202020204" pitchFamily="34" charset="0"/>
          </a:endParaRPr>
        </a:p>
        <a:p>
          <a:pPr algn="l"/>
          <a:endParaRPr lang="en-AU" sz="1200" baseline="0" dirty="0">
            <a:latin typeface="Arial" panose="020B0604020202020204" pitchFamily="34" charset="0"/>
            <a:cs typeface="Arial" panose="020B0604020202020204" pitchFamily="34" charset="0"/>
          </a:endParaRPr>
        </a:p>
      </xdr:txBody>
    </xdr:sp>
    <xdr:clientData/>
  </xdr:twoCellAnchor>
  <xdr:twoCellAnchor>
    <xdr:from>
      <xdr:col>0</xdr:col>
      <xdr:colOff>215899</xdr:colOff>
      <xdr:row>59</xdr:row>
      <xdr:rowOff>149225</xdr:rowOff>
    </xdr:from>
    <xdr:to>
      <xdr:col>13</xdr:col>
      <xdr:colOff>260350</xdr:colOff>
      <xdr:row>77</xdr:row>
      <xdr:rowOff>109227</xdr:rowOff>
    </xdr:to>
    <xdr:grpSp>
      <xdr:nvGrpSpPr>
        <xdr:cNvPr id="14" name="Group 13" descr="Screenshot of the Single focus area syllabus mapping tool sheet.">
          <a:extLst>
            <a:ext uri="{FF2B5EF4-FFF2-40B4-BE49-F238E27FC236}">
              <a16:creationId xmlns:a16="http://schemas.microsoft.com/office/drawing/2014/main" id="{527E9DAA-C3A0-7AAF-DB98-477BB567C929}"/>
            </a:ext>
          </a:extLst>
        </xdr:cNvPr>
        <xdr:cNvGrpSpPr/>
      </xdr:nvGrpSpPr>
      <xdr:grpSpPr>
        <a:xfrm>
          <a:off x="215899" y="10842625"/>
          <a:ext cx="10115551" cy="3160402"/>
          <a:chOff x="215899" y="10842625"/>
          <a:chExt cx="10115551" cy="3160402"/>
        </a:xfrm>
      </xdr:grpSpPr>
      <xdr:pic>
        <xdr:nvPicPr>
          <xdr:cNvPr id="6" name="Picture 5" descr="Screenshot of the Blended focus area syllabus mapping tool sheet.">
            <a:extLst>
              <a:ext uri="{FF2B5EF4-FFF2-40B4-BE49-F238E27FC236}">
                <a16:creationId xmlns:a16="http://schemas.microsoft.com/office/drawing/2014/main" id="{73427F92-AB3F-751E-DDFC-774CBC0D3A3C}"/>
              </a:ext>
            </a:extLst>
          </xdr:cNvPr>
          <xdr:cNvPicPr>
            <a:picLocks noChangeAspect="1"/>
          </xdr:cNvPicPr>
        </xdr:nvPicPr>
        <xdr:blipFill>
          <a:blip xmlns:r="http://schemas.openxmlformats.org/officeDocument/2006/relationships" r:embed="rId9"/>
          <a:stretch>
            <a:fillRect/>
          </a:stretch>
        </xdr:blipFill>
        <xdr:spPr>
          <a:xfrm>
            <a:off x="215899" y="10877986"/>
            <a:ext cx="10115551" cy="3125041"/>
          </a:xfrm>
          <a:prstGeom prst="rect">
            <a:avLst/>
          </a:prstGeom>
        </xdr:spPr>
      </xdr:pic>
      <xdr:pic>
        <xdr:nvPicPr>
          <xdr:cNvPr id="77" name="Picture 76">
            <a:extLst>
              <a:ext uri="{FF2B5EF4-FFF2-40B4-BE49-F238E27FC236}">
                <a16:creationId xmlns:a16="http://schemas.microsoft.com/office/drawing/2014/main" id="{7107571C-2F62-4B6C-93FA-CF8A2647CBE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2975" y="10842625"/>
            <a:ext cx="384699" cy="400574"/>
          </a:xfrm>
          <a:prstGeom prst="rect">
            <a:avLst/>
          </a:prstGeom>
        </xdr:spPr>
      </xdr:pic>
      <xdr:pic>
        <xdr:nvPicPr>
          <xdr:cNvPr id="78" name="Picture 77">
            <a:extLst>
              <a:ext uri="{FF2B5EF4-FFF2-40B4-BE49-F238E27FC236}">
                <a16:creationId xmlns:a16="http://schemas.microsoft.com/office/drawing/2014/main" id="{BA3A2C69-E416-4991-9282-E1B9E2432DC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066267" y="10868024"/>
            <a:ext cx="353865" cy="365125"/>
          </a:xfrm>
          <a:prstGeom prst="rect">
            <a:avLst/>
          </a:prstGeom>
        </xdr:spPr>
      </xdr:pic>
      <xdr:pic>
        <xdr:nvPicPr>
          <xdr:cNvPr id="79" name="Picture 78">
            <a:extLst>
              <a:ext uri="{FF2B5EF4-FFF2-40B4-BE49-F238E27FC236}">
                <a16:creationId xmlns:a16="http://schemas.microsoft.com/office/drawing/2014/main" id="{BDBA01B4-3B23-4CB7-996A-358453A1D97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836150" y="10877550"/>
            <a:ext cx="346599" cy="403749"/>
          </a:xfrm>
          <a:prstGeom prst="rect">
            <a:avLst/>
          </a:prstGeom>
        </xdr:spPr>
      </xdr:pic>
      <xdr:sp macro="" textlink="">
        <xdr:nvSpPr>
          <xdr:cNvPr id="80" name="Rectangle 79">
            <a:extLst>
              <a:ext uri="{FF2B5EF4-FFF2-40B4-BE49-F238E27FC236}">
                <a16:creationId xmlns:a16="http://schemas.microsoft.com/office/drawing/2014/main" id="{6ADE601E-1C95-44C3-A2DB-34EC21AA683C}"/>
              </a:ext>
              <a:ext uri="{C183D7F6-B498-43B3-948B-1728B52AA6E4}">
                <adec:decorative xmlns:adec="http://schemas.microsoft.com/office/drawing/2017/decorative" val="1"/>
              </a:ext>
            </a:extLst>
          </xdr:cNvPr>
          <xdr:cNvSpPr/>
        </xdr:nvSpPr>
        <xdr:spPr>
          <a:xfrm>
            <a:off x="6562724" y="10877550"/>
            <a:ext cx="1730375" cy="330200"/>
          </a:xfrm>
          <a:prstGeom prst="rect">
            <a:avLst/>
          </a:prstGeom>
          <a:noFill/>
          <a:ln w="28575" cap="flat" cmpd="sng" algn="ctr">
            <a:solidFill>
              <a:schemeClr val="accent6">
                <a:lumMod val="50000"/>
              </a:scheme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5"/>
          </a:fontRef>
        </xdr:style>
        <xdr:txBody>
          <a:bodyPr vertOverflow="clip" horzOverflow="clip" rtlCol="0" anchor="t"/>
          <a:lstStyle/>
          <a:p>
            <a:pPr algn="l"/>
            <a:endParaRPr lang="en-AU" sz="1100"/>
          </a:p>
        </xdr:txBody>
      </xdr:sp>
    </xdr:grpSp>
    <xdr:clientData/>
  </xdr:twoCellAnchor>
  <xdr:twoCellAnchor>
    <xdr:from>
      <xdr:col>7</xdr:col>
      <xdr:colOff>390524</xdr:colOff>
      <xdr:row>81</xdr:row>
      <xdr:rowOff>19050</xdr:rowOff>
    </xdr:from>
    <xdr:to>
      <xdr:col>12</xdr:col>
      <xdr:colOff>419099</xdr:colOff>
      <xdr:row>94</xdr:row>
      <xdr:rowOff>47625</xdr:rowOff>
    </xdr:to>
    <xdr:sp macro="" textlink="">
      <xdr:nvSpPr>
        <xdr:cNvPr id="82" name="TextBox 81" descr="Outcomes assessed – Blended unit&#10;&#10;The outcomes for blended units are presented in a seperate table. This is to allow for the blending of outcomes with the content.&#10;&#10;1. Select the dropdown box from the appropriate unit column.&#10;&#10;2. Select the outcomes from the dropdown boxes.&#10;&#10;The outcomes selected will be reflected on the 'Outcome mapping' dashboard.&#10;">
          <a:extLst>
            <a:ext uri="{FF2B5EF4-FFF2-40B4-BE49-F238E27FC236}">
              <a16:creationId xmlns:a16="http://schemas.microsoft.com/office/drawing/2014/main" id="{B2278E10-3E97-3AA0-1C5F-02C1B67C23B5}"/>
            </a:ext>
          </a:extLst>
        </xdr:cNvPr>
        <xdr:cNvSpPr txBox="1"/>
      </xdr:nvSpPr>
      <xdr:spPr>
        <a:xfrm>
          <a:off x="6257924" y="14878050"/>
          <a:ext cx="4219575" cy="2381250"/>
        </a:xfrm>
        <a:prstGeom prst="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wrap="square" lIns="0" tIns="0" rIns="0" bIns="0" rtlCol="0" anchor="t">
          <a:noAutofit/>
        </a:bodyPr>
        <a:lstStyle/>
        <a:p>
          <a:pPr algn="l"/>
          <a:r>
            <a:rPr lang="en-AU" sz="1200" b="1" dirty="0">
              <a:latin typeface="Arial" panose="020B0604020202020204" pitchFamily="34" charset="0"/>
              <a:cs typeface="Arial" panose="020B0604020202020204" pitchFamily="34" charset="0"/>
            </a:rPr>
            <a:t>Outcomes</a:t>
          </a:r>
          <a:r>
            <a:rPr lang="en-AU" sz="1200" b="1" baseline="0" dirty="0">
              <a:latin typeface="Arial" panose="020B0604020202020204" pitchFamily="34" charset="0"/>
              <a:cs typeface="Arial" panose="020B0604020202020204" pitchFamily="34" charset="0"/>
            </a:rPr>
            <a:t> assessed – Blended unit</a:t>
          </a:r>
        </a:p>
        <a:p>
          <a:pPr algn="l"/>
          <a:endParaRPr lang="en-AU" sz="1200" baseline="0" dirty="0">
            <a:latin typeface="Arial" panose="020B0604020202020204" pitchFamily="34" charset="0"/>
            <a:cs typeface="Arial" panose="020B0604020202020204" pitchFamily="34" charset="0"/>
          </a:endParaRPr>
        </a:p>
        <a:p>
          <a:pPr algn="l"/>
          <a:r>
            <a:rPr lang="en-AU" sz="1200" baseline="0" dirty="0">
              <a:latin typeface="Arial" panose="020B0604020202020204" pitchFamily="34" charset="0"/>
              <a:cs typeface="Arial" panose="020B0604020202020204" pitchFamily="34" charset="0"/>
            </a:rPr>
            <a:t>The outcomes for blended units are presented in a seperate table. This is to allow for the blending of outcomes with the content.</a:t>
          </a:r>
        </a:p>
        <a:p>
          <a:pPr algn="l"/>
          <a:endParaRPr lang="en-AU" sz="1200" baseline="0" dirty="0">
            <a:latin typeface="Arial" panose="020B0604020202020204" pitchFamily="34" charset="0"/>
            <a:cs typeface="Arial" panose="020B0604020202020204" pitchFamily="34" charset="0"/>
          </a:endParaRPr>
        </a:p>
        <a:p>
          <a:pPr algn="l"/>
          <a:r>
            <a:rPr lang="en-AU" sz="1200" baseline="0" dirty="0">
              <a:latin typeface="Arial" panose="020B0604020202020204" pitchFamily="34" charset="0"/>
              <a:cs typeface="Arial" panose="020B0604020202020204" pitchFamily="34" charset="0"/>
            </a:rPr>
            <a:t>1. Select the dropdown box from the appropriate unit column.</a:t>
          </a:r>
        </a:p>
        <a:p>
          <a:pPr algn="l"/>
          <a:endParaRPr lang="en-AU" sz="1200" baseline="0" dirty="0">
            <a:latin typeface="Arial" panose="020B0604020202020204" pitchFamily="34" charset="0"/>
            <a:cs typeface="Arial" panose="020B0604020202020204" pitchFamily="34" charset="0"/>
          </a:endParaRPr>
        </a:p>
        <a:p>
          <a:pPr algn="l"/>
          <a:r>
            <a:rPr lang="en-AU" sz="1200" baseline="0" dirty="0">
              <a:latin typeface="Arial" panose="020B0604020202020204" pitchFamily="34" charset="0"/>
              <a:cs typeface="Arial" panose="020B0604020202020204" pitchFamily="34" charset="0"/>
            </a:rPr>
            <a:t>2. Select the outcomes from the dropdown boxes.</a:t>
          </a:r>
        </a:p>
        <a:p>
          <a:pPr algn="l"/>
          <a:endParaRPr lang="en-AU" sz="1200" baseline="0" dirty="0">
            <a:latin typeface="Arial" panose="020B0604020202020204" pitchFamily="34" charset="0"/>
            <a:cs typeface="Arial" panose="020B0604020202020204" pitchFamily="34" charset="0"/>
          </a:endParaRPr>
        </a:p>
        <a:p>
          <a:pPr algn="l"/>
          <a:r>
            <a:rPr lang="en-AU" sz="1200" baseline="0" dirty="0">
              <a:latin typeface="Arial" panose="020B0604020202020204" pitchFamily="34" charset="0"/>
              <a:cs typeface="Arial" panose="020B0604020202020204" pitchFamily="34" charset="0"/>
            </a:rPr>
            <a:t>The outcomes selected will be reflected on the 'Outcome mapping' dashboard.</a:t>
          </a:r>
          <a:endParaRPr lang="en-AU" sz="1200" dirty="0">
            <a:latin typeface="Arial" panose="020B0604020202020204" pitchFamily="34" charset="0"/>
            <a:cs typeface="Arial" panose="020B0604020202020204" pitchFamily="34" charset="0"/>
          </a:endParaRPr>
        </a:p>
      </xdr:txBody>
    </xdr:sp>
    <xdr:clientData/>
  </xdr:twoCellAnchor>
  <xdr:twoCellAnchor>
    <xdr:from>
      <xdr:col>6</xdr:col>
      <xdr:colOff>285750</xdr:colOff>
      <xdr:row>83</xdr:row>
      <xdr:rowOff>104775</xdr:rowOff>
    </xdr:from>
    <xdr:to>
      <xdr:col>7</xdr:col>
      <xdr:colOff>276225</xdr:colOff>
      <xdr:row>87</xdr:row>
      <xdr:rowOff>19050</xdr:rowOff>
    </xdr:to>
    <xdr:cxnSp macro="">
      <xdr:nvCxnSpPr>
        <xdr:cNvPr id="84" name="Straight Arrow Connector 83">
          <a:extLst>
            <a:ext uri="{FF2B5EF4-FFF2-40B4-BE49-F238E27FC236}">
              <a16:creationId xmlns:a16="http://schemas.microsoft.com/office/drawing/2014/main" id="{EBBCE396-3FB2-0522-9DEB-F7C92C52664E}"/>
            </a:ext>
            <a:ext uri="{C183D7F6-B498-43B3-948B-1728B52AA6E4}">
              <adec:decorative xmlns:adec="http://schemas.microsoft.com/office/drawing/2017/decorative" val="1"/>
            </a:ext>
          </a:extLst>
        </xdr:cNvPr>
        <xdr:cNvCxnSpPr/>
      </xdr:nvCxnSpPr>
      <xdr:spPr>
        <a:xfrm flipH="1" flipV="1">
          <a:off x="5314950" y="15325725"/>
          <a:ext cx="828675" cy="6381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466725</xdr:colOff>
      <xdr:row>91</xdr:row>
      <xdr:rowOff>95250</xdr:rowOff>
    </xdr:from>
    <xdr:to>
      <xdr:col>14</xdr:col>
      <xdr:colOff>0</xdr:colOff>
      <xdr:row>92</xdr:row>
      <xdr:rowOff>19050</xdr:rowOff>
    </xdr:to>
    <xdr:cxnSp macro="">
      <xdr:nvCxnSpPr>
        <xdr:cNvPr id="88" name="Straight Arrow Connector 87">
          <a:extLst>
            <a:ext uri="{FF2B5EF4-FFF2-40B4-BE49-F238E27FC236}">
              <a16:creationId xmlns:a16="http://schemas.microsoft.com/office/drawing/2014/main" id="{89DD85F6-A041-686E-46DA-B23470AB105D}"/>
            </a:ext>
            <a:ext uri="{C183D7F6-B498-43B3-948B-1728B52AA6E4}">
              <adec:decorative xmlns:adec="http://schemas.microsoft.com/office/drawing/2017/decorative" val="1"/>
            </a:ext>
          </a:extLst>
        </xdr:cNvPr>
        <xdr:cNvCxnSpPr/>
      </xdr:nvCxnSpPr>
      <xdr:spPr>
        <a:xfrm>
          <a:off x="10525125" y="16764000"/>
          <a:ext cx="1209675" cy="1047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542925</xdr:colOff>
      <xdr:row>38</xdr:row>
      <xdr:rowOff>114300</xdr:rowOff>
    </xdr:from>
    <xdr:to>
      <xdr:col>11</xdr:col>
      <xdr:colOff>457200</xdr:colOff>
      <xdr:row>41</xdr:row>
      <xdr:rowOff>76200</xdr:rowOff>
    </xdr:to>
    <xdr:sp macro="" textlink="">
      <xdr:nvSpPr>
        <xdr:cNvPr id="3" name="TextBox 2" descr="Note: the data in the mapping tools is for demonstration and can be edited.&#10;">
          <a:extLst>
            <a:ext uri="{FF2B5EF4-FFF2-40B4-BE49-F238E27FC236}">
              <a16:creationId xmlns:a16="http://schemas.microsoft.com/office/drawing/2014/main" id="{BD5C8FA5-8CF7-4A93-07CA-FE47E6C6E03C}"/>
            </a:ext>
          </a:extLst>
        </xdr:cNvPr>
        <xdr:cNvSpPr txBox="1"/>
      </xdr:nvSpPr>
      <xdr:spPr>
        <a:xfrm>
          <a:off x="6343650" y="7191375"/>
          <a:ext cx="3228975" cy="504825"/>
        </a:xfrm>
        <a:prstGeom prst="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wrap="square" lIns="0" tIns="0" rIns="0" bIns="0" rtlCol="0" anchor="t">
          <a:noAutofit/>
        </a:bodyPr>
        <a:lstStyle/>
        <a:p>
          <a:pPr algn="l"/>
          <a:r>
            <a:rPr lang="en-AU" sz="1200" dirty="0">
              <a:latin typeface="Arial" panose="020B0604020202020204" pitchFamily="34" charset="0"/>
              <a:cs typeface="Arial" panose="020B0604020202020204" pitchFamily="34" charset="0"/>
            </a:rPr>
            <a:t>Note: the data in the mapping tools is for demonstration</a:t>
          </a:r>
          <a:r>
            <a:rPr lang="en-AU" sz="1200" baseline="0" dirty="0">
              <a:latin typeface="Arial" panose="020B0604020202020204" pitchFamily="34" charset="0"/>
              <a:cs typeface="Arial" panose="020B0604020202020204" pitchFamily="34" charset="0"/>
            </a:rPr>
            <a:t> and can be edited.</a:t>
          </a:r>
          <a:endParaRPr lang="en-AU" sz="1200" dirty="0">
            <a:latin typeface="Arial" panose="020B0604020202020204" pitchFamily="34" charset="0"/>
            <a:cs typeface="Arial" panose="020B0604020202020204" pitchFamily="34" charset="0"/>
          </a:endParaRPr>
        </a:p>
      </xdr:txBody>
    </xdr:sp>
    <xdr:clientData/>
  </xdr:twoCellAnchor>
  <xdr:twoCellAnchor editAs="oneCell">
    <xdr:from>
      <xdr:col>14</xdr:col>
      <xdr:colOff>19050</xdr:colOff>
      <xdr:row>79</xdr:row>
      <xdr:rowOff>127958</xdr:rowOff>
    </xdr:from>
    <xdr:to>
      <xdr:col>24</xdr:col>
      <xdr:colOff>733278</xdr:colOff>
      <xdr:row>97</xdr:row>
      <xdr:rowOff>76200</xdr:rowOff>
    </xdr:to>
    <xdr:pic>
      <xdr:nvPicPr>
        <xdr:cNvPr id="2" name="Picture 1" descr="Screenshot of the Single focus area outcome mapping sheet.">
          <a:extLst>
            <a:ext uri="{FF2B5EF4-FFF2-40B4-BE49-F238E27FC236}">
              <a16:creationId xmlns:a16="http://schemas.microsoft.com/office/drawing/2014/main" id="{016BD9D2-7759-5E69-8FA4-7FF7432A0C9C}"/>
            </a:ext>
          </a:extLst>
        </xdr:cNvPr>
        <xdr:cNvPicPr>
          <a:picLocks noChangeAspect="1"/>
        </xdr:cNvPicPr>
      </xdr:nvPicPr>
      <xdr:blipFill>
        <a:blip xmlns:r="http://schemas.openxmlformats.org/officeDocument/2006/relationships" r:embed="rId10"/>
        <a:stretch>
          <a:fillRect/>
        </a:stretch>
      </xdr:blipFill>
      <xdr:spPr>
        <a:xfrm>
          <a:off x="10864850" y="14377358"/>
          <a:ext cx="8461228" cy="314864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314326</xdr:colOff>
      <xdr:row>2</xdr:row>
      <xdr:rowOff>152401</xdr:rowOff>
    </xdr:from>
    <xdr:to>
      <xdr:col>14</xdr:col>
      <xdr:colOff>409576</xdr:colOff>
      <xdr:row>8</xdr:row>
      <xdr:rowOff>47626</xdr:rowOff>
    </xdr:to>
    <xdr:sp macro="" textlink="">
      <xdr:nvSpPr>
        <xdr:cNvPr id="2" name="TextBox 1">
          <a:extLst>
            <a:ext uri="{FF2B5EF4-FFF2-40B4-BE49-F238E27FC236}">
              <a16:creationId xmlns:a16="http://schemas.microsoft.com/office/drawing/2014/main" id="{B457DB80-F64B-58F8-1D8A-41A9A43FBFD0}"/>
            </a:ext>
          </a:extLst>
        </xdr:cNvPr>
        <xdr:cNvSpPr txBox="1"/>
      </xdr:nvSpPr>
      <xdr:spPr>
        <a:xfrm>
          <a:off x="12525376" y="695326"/>
          <a:ext cx="2762250" cy="1352550"/>
        </a:xfrm>
        <a:prstGeom prst="rect">
          <a:avLst/>
        </a:prstGeom>
      </xdr:spPr>
      <xdr:style>
        <a:lnRef idx="0">
          <a:schemeClr val="accent3"/>
        </a:lnRef>
        <a:fillRef idx="3">
          <a:schemeClr val="accent3"/>
        </a:fillRef>
        <a:effectRef idx="3">
          <a:schemeClr val="accent3"/>
        </a:effectRef>
        <a:fontRef idx="minor">
          <a:schemeClr val="lt1"/>
        </a:fontRef>
      </xdr:style>
      <xdr:txBody>
        <a:bodyPr vertOverflow="clip" horzOverflow="clip" wrap="square" lIns="0" tIns="0" rIns="0" bIns="0" rtlCol="0" anchor="t">
          <a:noAutofit/>
        </a:bodyPr>
        <a:lstStyle/>
        <a:p>
          <a:pPr algn="l"/>
          <a:r>
            <a:rPr lang="en-AU" sz="1400" dirty="0">
              <a:solidFill>
                <a:srgbClr val="002060"/>
              </a:solidFill>
            </a:rPr>
            <a:t>Note – the progress column is counting the completion of all content points,</a:t>
          </a:r>
          <a:r>
            <a:rPr lang="en-AU" sz="1400" baseline="0" dirty="0">
              <a:solidFill>
                <a:srgbClr val="002060"/>
              </a:solidFill>
            </a:rPr>
            <a:t> not individual focus areas.</a:t>
          </a:r>
          <a:endParaRPr lang="en-AU" sz="1400" dirty="0">
            <a:solidFill>
              <a:srgbClr val="002060"/>
            </a:solidFill>
          </a:endParaRPr>
        </a:p>
      </xdr:txBody>
    </xdr: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v>Creative Commons Attribution license logo.</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DET PP Theme">
  <a:themeElements>
    <a:clrScheme name="Custom 1">
      <a:dk1>
        <a:sysClr val="windowText" lastClr="000000"/>
      </a:dk1>
      <a:lt1>
        <a:sysClr val="window" lastClr="FFFFFF"/>
      </a:lt1>
      <a:dk2>
        <a:srgbClr val="D7153A"/>
      </a:dk2>
      <a:lt2>
        <a:srgbClr val="EBEBEB"/>
      </a:lt2>
      <a:accent1>
        <a:srgbClr val="002664"/>
      </a:accent1>
      <a:accent2>
        <a:srgbClr val="146CFD"/>
      </a:accent2>
      <a:accent3>
        <a:srgbClr val="8CE0FF"/>
      </a:accent3>
      <a:accent4>
        <a:srgbClr val="CBEDFD"/>
      </a:accent4>
      <a:accent5>
        <a:srgbClr val="495054"/>
      </a:accent5>
      <a:accent6>
        <a:srgbClr val="FFE6EA"/>
      </a:accent6>
      <a:hlink>
        <a:srgbClr val="0563C1"/>
      </a:hlink>
      <a:folHlink>
        <a:srgbClr val="954F72"/>
      </a:folHlink>
    </a:clrScheme>
    <a:fontScheme name="NSW Gov PPT">
      <a:majorFont>
        <a:latin typeface="Public Sans"/>
        <a:ea typeface=""/>
        <a:cs typeface=""/>
      </a:majorFont>
      <a:minorFont>
        <a:latin typeface="Public Sans Light"/>
        <a:ea typeface=""/>
        <a:cs typeface=""/>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noFill/>
      </a:spPr>
      <a:bodyPr wrap="square" lIns="0" tIns="0" rIns="0" bIns="0" rtlCol="0">
        <a:noAutofit/>
      </a:bodyPr>
      <a:lstStyle>
        <a:defPPr algn="l">
          <a:defRPr sz="1800" dirty="0"/>
        </a:defPPr>
      </a:lstStyle>
    </a:txDef>
  </a:objectDefaults>
  <a:extraClrSchemeLst/>
  <a:extLst>
    <a:ext uri="{05A4C25C-085E-4340-85A3-A5531E510DB2}">
      <thm15:themeFamily xmlns:thm15="http://schemas.microsoft.com/office/thememl/2012/main" name="DET PP Theme" id="{FFC4C637-316A-45CA-8740-C15EE5845342}" vid="{A51D9B43-E5DA-49E9-AAFA-9FFAE27C8AAC}"/>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urriculum.nsw.edu.au/learning-areas/tas/computing-technology-7-10-2022/overview" TargetMode="External"/><Relationship Id="rId1" Type="http://schemas.openxmlformats.org/officeDocument/2006/relationships/hyperlink" Target="https://education.nsw.gov.au/about-us/copyright"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educationstandards.nsw.edu.au/wps/portal/nesa/mini-footer/copyright"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creativecommons.org/licenses/by/4.0/" TargetMode="External"/><Relationship Id="rId1" Type="http://schemas.openxmlformats.org/officeDocument/2006/relationships/hyperlink" Target="https://creativecommons.org/licenses/by/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59B5F-621C-4CF6-8512-888DFEF70B86}">
  <dimension ref="A1:A6"/>
  <sheetViews>
    <sheetView tabSelected="1" workbookViewId="0">
      <selection activeCell="A4" sqref="A4"/>
    </sheetView>
  </sheetViews>
  <sheetFormatPr defaultColWidth="7.5703125" defaultRowHeight="17" x14ac:dyDescent="0.45"/>
  <cols>
    <col min="1" max="1" width="115.5703125" style="149" customWidth="1"/>
    <col min="2" max="16384" width="7.5703125" style="149"/>
  </cols>
  <sheetData>
    <row r="1" spans="1:1" ht="76" customHeight="1" x14ac:dyDescent="0.45">
      <c r="A1" s="148" t="s">
        <v>0</v>
      </c>
    </row>
    <row r="2" spans="1:1" ht="76" customHeight="1" x14ac:dyDescent="0.45">
      <c r="A2" s="161" t="s">
        <v>259</v>
      </c>
    </row>
    <row r="3" spans="1:1" ht="288" customHeight="1" thickBot="1" x14ac:dyDescent="0.5">
      <c r="A3" s="150" t="s">
        <v>260</v>
      </c>
    </row>
    <row r="4" spans="1:1" ht="45.75" customHeight="1" thickTop="1" thickBot="1" x14ac:dyDescent="0.5">
      <c r="A4" s="162" t="s">
        <v>261</v>
      </c>
    </row>
    <row r="5" spans="1:1" ht="17.5" thickTop="1" x14ac:dyDescent="0.45"/>
    <row r="6" spans="1:1" x14ac:dyDescent="0.45">
      <c r="A6" s="151" t="s">
        <v>1</v>
      </c>
    </row>
  </sheetData>
  <hyperlinks>
    <hyperlink ref="A6" r:id="rId1" display="© NSW Department of Education, 2021" xr:uid="{5EE6A6A1-B563-4AEE-AF7A-0744631AC06D}"/>
    <hyperlink ref="A4" r:id="rId2" display="Computing Technology 7–10 Syllabus ©  NSW Education Standards Authority (NESA) for and on behalf of the Crown in right of the State of New South Wales 2022" xr:uid="{C96257B8-8929-474D-8BF4-19CAD420A90A}"/>
  </hyperlinks>
  <pageMargins left="0.7" right="0.7" top="0.75" bottom="0.75" header="0.3" footer="0.3"/>
  <pageSetup paperSize="9" orientation="portrait" horizontalDpi="1200" verticalDpi="1200"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75D00-704F-4AF6-BD71-8C247ADC03E1}">
  <dimension ref="A1:F229"/>
  <sheetViews>
    <sheetView workbookViewId="0">
      <selection activeCell="E24" sqref="E24"/>
    </sheetView>
  </sheetViews>
  <sheetFormatPr defaultColWidth="9.0703125" defaultRowHeight="14" x14ac:dyDescent="0.3"/>
  <cols>
    <col min="1" max="2" width="9.0703125" style="1"/>
    <col min="3" max="3" width="22.7109375" style="1" bestFit="1" customWidth="1"/>
    <col min="4" max="4" width="13.92578125" style="1" bestFit="1" customWidth="1"/>
    <col min="5" max="5" width="36.7109375" style="1" customWidth="1"/>
    <col min="6" max="16384" width="9.0703125" style="1"/>
  </cols>
  <sheetData>
    <row r="1" spans="1:6" ht="17.5" x14ac:dyDescent="0.35">
      <c r="E1" s="11"/>
    </row>
    <row r="2" spans="1:6" x14ac:dyDescent="0.3">
      <c r="A2" s="1" t="s">
        <v>254</v>
      </c>
      <c r="B2" s="1" t="s">
        <v>36</v>
      </c>
      <c r="C2" s="1" t="s">
        <v>2</v>
      </c>
      <c r="D2" s="1" t="s">
        <v>255</v>
      </c>
      <c r="E2" s="1" t="s">
        <v>256</v>
      </c>
      <c r="F2" s="1" t="s">
        <v>257</v>
      </c>
    </row>
    <row r="3" spans="1:6" x14ac:dyDescent="0.3">
      <c r="A3" s="1" t="s">
        <v>38</v>
      </c>
      <c r="B3" s="1" t="s">
        <v>250</v>
      </c>
      <c r="C3" s="1" t="s">
        <v>14</v>
      </c>
      <c r="D3" s="1" t="s">
        <v>4</v>
      </c>
      <c r="E3" s="1" t="s">
        <v>15</v>
      </c>
      <c r="F3" s="1" t="s">
        <v>22</v>
      </c>
    </row>
    <row r="4" spans="1:6" x14ac:dyDescent="0.3">
      <c r="A4" s="1" t="s">
        <v>39</v>
      </c>
      <c r="B4" s="1" t="s">
        <v>258</v>
      </c>
      <c r="C4" s="1" t="s">
        <v>17</v>
      </c>
      <c r="D4" s="1" t="s">
        <v>5</v>
      </c>
      <c r="E4" s="1" t="s">
        <v>16</v>
      </c>
      <c r="F4" s="1" t="s">
        <v>23</v>
      </c>
    </row>
    <row r="5" spans="1:6" x14ac:dyDescent="0.3">
      <c r="A5" s="1" t="s">
        <v>40</v>
      </c>
      <c r="D5" s="1" t="s">
        <v>6</v>
      </c>
      <c r="E5" s="1" t="s">
        <v>121</v>
      </c>
      <c r="F5" s="1" t="s">
        <v>24</v>
      </c>
    </row>
    <row r="6" spans="1:6" x14ac:dyDescent="0.3">
      <c r="A6" s="1" t="s">
        <v>41</v>
      </c>
      <c r="D6" s="1" t="s">
        <v>7</v>
      </c>
      <c r="E6" s="1" t="s">
        <v>18</v>
      </c>
      <c r="F6" s="1" t="s">
        <v>25</v>
      </c>
    </row>
    <row r="7" spans="1:6" x14ac:dyDescent="0.3">
      <c r="A7" s="1" t="s">
        <v>42</v>
      </c>
      <c r="D7" s="1" t="s">
        <v>8</v>
      </c>
      <c r="E7" s="1" t="s">
        <v>19</v>
      </c>
    </row>
    <row r="8" spans="1:6" x14ac:dyDescent="0.3">
      <c r="A8" s="1" t="s">
        <v>43</v>
      </c>
      <c r="D8" s="1" t="s">
        <v>9</v>
      </c>
      <c r="E8" s="1" t="s">
        <v>20</v>
      </c>
    </row>
    <row r="9" spans="1:6" x14ac:dyDescent="0.3">
      <c r="A9" s="1" t="s">
        <v>44</v>
      </c>
      <c r="D9" s="1" t="s">
        <v>10</v>
      </c>
    </row>
    <row r="10" spans="1:6" x14ac:dyDescent="0.3">
      <c r="A10" s="1" t="s">
        <v>45</v>
      </c>
      <c r="D10" s="1" t="s">
        <v>11</v>
      </c>
    </row>
    <row r="11" spans="1:6" x14ac:dyDescent="0.3">
      <c r="D11" s="1" t="s">
        <v>12</v>
      </c>
    </row>
    <row r="12" spans="1:6" x14ac:dyDescent="0.3">
      <c r="D12" s="1" t="s">
        <v>13</v>
      </c>
    </row>
    <row r="15" spans="1:6" ht="15.5" x14ac:dyDescent="0.35">
      <c r="E15" s="12"/>
    </row>
    <row r="20" spans="5:5" ht="15.5" x14ac:dyDescent="0.35">
      <c r="E20" s="12"/>
    </row>
    <row r="40" spans="5:5" ht="15.5" x14ac:dyDescent="0.35">
      <c r="E40" s="12"/>
    </row>
    <row r="46" spans="5:5" ht="17.5" x14ac:dyDescent="0.35">
      <c r="E46" s="11"/>
    </row>
    <row r="47" spans="5:5" ht="15.5" x14ac:dyDescent="0.35">
      <c r="E47" s="12"/>
    </row>
    <row r="56" spans="5:5" ht="15.5" x14ac:dyDescent="0.35">
      <c r="E56" s="12"/>
    </row>
    <row r="65" spans="5:5" ht="15.5" x14ac:dyDescent="0.35">
      <c r="E65" s="12"/>
    </row>
    <row r="81" spans="5:5" ht="15.5" x14ac:dyDescent="0.35">
      <c r="E81" s="12"/>
    </row>
    <row r="88" spans="5:5" ht="17.5" x14ac:dyDescent="0.35">
      <c r="E88" s="11"/>
    </row>
    <row r="134" spans="5:5" ht="17.5" x14ac:dyDescent="0.35">
      <c r="E134" s="11"/>
    </row>
    <row r="176" spans="5:5" ht="17.5" x14ac:dyDescent="0.35">
      <c r="E176" s="11"/>
    </row>
    <row r="229" spans="5:5" ht="17.5" x14ac:dyDescent="0.35">
      <c r="E229" s="11"/>
    </row>
  </sheetData>
  <phoneticPr fontId="5"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C6BDC-0B98-4781-9C45-4EB64AE71FB1}">
  <dimension ref="A1"/>
  <sheetViews>
    <sheetView topLeftCell="A59" zoomScaleNormal="100" workbookViewId="0">
      <selection activeCell="M37" sqref="M37"/>
    </sheetView>
  </sheetViews>
  <sheetFormatPr defaultColWidth="8.7109375" defaultRowHeight="14" x14ac:dyDescent="0.3"/>
  <cols>
    <col min="1" max="16384" width="8.7109375" style="1"/>
  </cols>
  <sheetData>
    <row r="1" ht="30" customHeight="1" x14ac:dyDescent="0.3"/>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92D4C-7F24-4C70-B3D0-9707A58DAF3C}">
  <sheetPr>
    <tabColor theme="6" tint="0.39997558519241921"/>
    <pageSetUpPr fitToPage="1"/>
  </sheetPr>
  <dimension ref="A1:M24"/>
  <sheetViews>
    <sheetView zoomScale="90" zoomScaleNormal="90" zoomScaleSheetLayoutView="130" workbookViewId="0">
      <selection activeCell="D29" sqref="D29"/>
    </sheetView>
  </sheetViews>
  <sheetFormatPr defaultColWidth="8.7109375" defaultRowHeight="14" x14ac:dyDescent="0.3"/>
  <cols>
    <col min="1" max="1" width="14.0703125" style="1" customWidth="1"/>
    <col min="2" max="2" width="38.92578125" style="1" bestFit="1" customWidth="1"/>
    <col min="3" max="4" width="11.7109375" style="1" bestFit="1" customWidth="1"/>
    <col min="5" max="5" width="11.5703125" style="1" bestFit="1" customWidth="1"/>
    <col min="6" max="6" width="11.42578125" style="1" bestFit="1" customWidth="1"/>
    <col min="7" max="7" width="11.5" style="1" bestFit="1" customWidth="1"/>
    <col min="8" max="8" width="12" style="1" bestFit="1" customWidth="1"/>
    <col min="9" max="9" width="11.5" style="1" bestFit="1" customWidth="1"/>
    <col min="10" max="10" width="10.7109375" style="1" bestFit="1" customWidth="1"/>
    <col min="11" max="11" width="11.5" style="1" bestFit="1" customWidth="1"/>
    <col min="12" max="12" width="11.5703125" style="1" bestFit="1" customWidth="1"/>
    <col min="13" max="16384" width="8.7109375" style="1"/>
  </cols>
  <sheetData>
    <row r="1" spans="1:13" ht="28" customHeight="1" thickBot="1" x14ac:dyDescent="0.35">
      <c r="A1" s="228" t="s">
        <v>266</v>
      </c>
      <c r="B1" s="229"/>
      <c r="C1" s="229"/>
      <c r="D1" s="229"/>
      <c r="E1" s="229"/>
      <c r="F1" s="229"/>
      <c r="G1" s="229"/>
      <c r="H1" s="229"/>
      <c r="I1" s="229"/>
      <c r="J1" s="229"/>
      <c r="K1" s="229"/>
      <c r="L1" s="230"/>
    </row>
    <row r="2" spans="1:13" ht="16" thickBot="1" x14ac:dyDescent="0.4">
      <c r="A2" s="178" t="s">
        <v>2</v>
      </c>
      <c r="B2" s="163" t="s">
        <v>3</v>
      </c>
      <c r="C2" s="163" t="s">
        <v>4</v>
      </c>
      <c r="D2" s="163" t="s">
        <v>5</v>
      </c>
      <c r="E2" s="163" t="s">
        <v>6</v>
      </c>
      <c r="F2" s="163" t="s">
        <v>7</v>
      </c>
      <c r="G2" s="163" t="s">
        <v>8</v>
      </c>
      <c r="H2" s="163" t="s">
        <v>9</v>
      </c>
      <c r="I2" s="163" t="s">
        <v>10</v>
      </c>
      <c r="J2" s="163" t="s">
        <v>11</v>
      </c>
      <c r="K2" s="163" t="s">
        <v>12</v>
      </c>
      <c r="L2" s="179" t="s">
        <v>13</v>
      </c>
    </row>
    <row r="3" spans="1:13" s="6" customFormat="1" ht="25" customHeight="1" x14ac:dyDescent="0.45">
      <c r="A3" s="222" t="s">
        <v>14</v>
      </c>
      <c r="B3" s="144" t="s">
        <v>15</v>
      </c>
      <c r="C3" s="127" t="str">
        <f>IF(COUNTIF('Single focus area mapping'!E5:E16,"CT5-SAF-01")&gt;0,"CT5-SAF-01")</f>
        <v>CT5-SAF-01</v>
      </c>
      <c r="D3" s="128" t="str">
        <f>IF(COUNTIF('Single focus area mapping'!E5:E16,"CT5-DPM-01")&gt;0,"CT5-DPM-01")</f>
        <v>CT5-DPM-01</v>
      </c>
      <c r="E3" s="128" t="str">
        <f>IF(COUNTIF('Single focus area mapping'!E5:E16,"CT5-COL-01")&gt;0,"CT5-COL-01")</f>
        <v>CT5-COL-01</v>
      </c>
      <c r="F3" s="128" t="str">
        <f>IF(COUNTIF('Single focus area mapping'!E5:E16,"CT5-EVL-01")&gt;0,"CT5-EVL-01")</f>
        <v>CT5-EVL-01</v>
      </c>
      <c r="G3" s="128" t="str">
        <f>IF(COUNTIF('Single focus area mapping'!E5:E16,"CT5-DAT-01")&gt;0,"CT5-DAT-01")</f>
        <v>CT5-DAT-01</v>
      </c>
      <c r="H3" s="128" t="b">
        <f>IF(COUNTIF('Single focus area mapping'!E5:E16,"CT5-COM-01")&gt;0,"CT5-COM-01")</f>
        <v>0</v>
      </c>
      <c r="I3" s="128" t="b">
        <f>IF(COUNTIF('Single focus area mapping'!E5:E16,"CT5-OPL-01")&gt;0,"CT5-OPL-01")</f>
        <v>0</v>
      </c>
      <c r="J3" s="128" t="b">
        <f>IF(COUNTIF('Single focus area mapping'!E5:E16,"CT5-THI-01")&gt;0,"CT5-THI-01")</f>
        <v>0</v>
      </c>
      <c r="K3" s="128" t="str">
        <f>IF(COUNTIF('Single focus area mapping'!E5:E16,"CT5-DAT-02")&gt;0,"CT5-DAT-02")</f>
        <v>CT5-DAT-02</v>
      </c>
      <c r="L3" s="129" t="b">
        <f>IF(COUNTIF('Single focus area mapping'!E5:E16,"CT5-DES-01")&gt;0,"CT5-DES-01")</f>
        <v>0</v>
      </c>
      <c r="M3" s="8"/>
    </row>
    <row r="4" spans="1:13" s="6" customFormat="1" ht="25" customHeight="1" x14ac:dyDescent="0.45">
      <c r="A4" s="223"/>
      <c r="B4" s="54" t="s">
        <v>16</v>
      </c>
      <c r="C4" s="130" t="b">
        <f>IF(COUNTIF('Single focus area mapping'!E7:E16,"CT5-SAF-01")&gt;0,"CT5-SAF-01")</f>
        <v>0</v>
      </c>
      <c r="D4" s="131" t="str">
        <f>IF(COUNTIF('Single focus area mapping'!E50:E57,"CT5-DPM-01")&gt;0,"CT5-DPM-01")</f>
        <v>CT5-DPM-01</v>
      </c>
      <c r="E4" s="131" t="str">
        <f>IF(COUNTIF('Single focus area mapping'!E50:E57,"CT5-COL-01")&gt;0,"CT5-COL-01")</f>
        <v>CT5-COL-01</v>
      </c>
      <c r="F4" s="131" t="b">
        <f>IF(COUNTIF('Single focus area mapping'!E50:E57,"CT5-EVL-01")&gt;0,"CT5-EVL-01")</f>
        <v>0</v>
      </c>
      <c r="G4" s="131" t="str">
        <f>IF(COUNTIF('Single focus area mapping'!E50:E57,"CT5-DAT-01")&gt;0,"CT5-DAT-01")</f>
        <v>CT5-DAT-01</v>
      </c>
      <c r="H4" s="131" t="str">
        <f>IF(COUNTIF('Single focus area mapping'!E50:E57,"CT5-COM-01")&gt;0,"CT5-COM-01")</f>
        <v>CT5-COM-01</v>
      </c>
      <c r="I4" s="131" t="b">
        <f>IF(COUNTIF('Single focus area mapping'!E50:E57,"CT5-OPL-01")&gt;0,"CT5-OPL-01")</f>
        <v>0</v>
      </c>
      <c r="J4" s="131" t="str">
        <f>IF(COUNTIF('Single focus area mapping'!E50:E57,"CT5-THI-01")&gt;0,"CT5-THI-01")</f>
        <v>CT5-THI-01</v>
      </c>
      <c r="K4" s="131" t="str">
        <f>IF(COUNTIF('Single focus area mapping'!E50:E57,"CT5-DAT-02")&gt;0,"CT5-DAT-02")</f>
        <v>CT5-DAT-02</v>
      </c>
      <c r="L4" s="132" t="str">
        <f>IF(COUNTIF('Single focus area mapping'!E50:E57,"CT5-DES-01")&gt;0,"CT5-DES-01")</f>
        <v>CT5-DES-01</v>
      </c>
      <c r="M4" s="8"/>
    </row>
    <row r="5" spans="1:13" s="6" customFormat="1" ht="25" customHeight="1" thickBot="1" x14ac:dyDescent="0.5">
      <c r="A5" s="224"/>
      <c r="B5" s="145" t="s">
        <v>262</v>
      </c>
      <c r="C5" s="133" t="b">
        <f>IF(COUNTIF('Single focus area mapping'!E92:E100,"CT5-SAF-01")&gt;0,"CT5-SAF-01")</f>
        <v>0</v>
      </c>
      <c r="D5" s="134" t="str">
        <f>IF(COUNTIF('Single focus area mapping'!E92:E100,"CT5-DPM-01")&gt;0,"CT5-DPM-01")</f>
        <v>CT5-DPM-01</v>
      </c>
      <c r="E5" s="134" t="b">
        <f>IF(COUNTIF('Single focus area mapping'!E92:E100,"CT5-COL-01")&gt;0,"CT5-COL-01")</f>
        <v>0</v>
      </c>
      <c r="F5" s="134" t="str">
        <f>IF(COUNTIF('Single focus area mapping'!E92:E100,"CT5-EVL-01")&gt;0,"CT5-EVL-01")</f>
        <v>CT5-EVL-01</v>
      </c>
      <c r="G5" s="134" t="str">
        <f>IF(COUNTIF('Single focus area mapping'!E92:E100,"CT5-DAT-01")&gt;0,"CT5-DAT-01")</f>
        <v>CT5-DAT-01</v>
      </c>
      <c r="H5" s="134" t="str">
        <f>IF(COUNTIF('Single focus area mapping'!E92:E100,"CT5-COM-01")&gt;0,"CT5-COM-01")</f>
        <v>CT5-COM-01</v>
      </c>
      <c r="I5" s="134" t="b">
        <f>IF(COUNTIF('Single focus area mapping'!E92:E100,"CT5-OPL-01")&gt;0,"CT5-OPL-01")</f>
        <v>0</v>
      </c>
      <c r="J5" s="134" t="str">
        <f>IF(COUNTIF('Single focus area mapping'!E92:E100,"CT5-THI-01")&gt;0,"CT5-THI-01")</f>
        <v>CT5-THI-01</v>
      </c>
      <c r="K5" s="134" t="str">
        <f>IF(COUNTIF('Single focus area mapping'!E92:E100,"CT5-DAT-02")&gt;0,"CT5-DAT-02")</f>
        <v>CT5-DAT-02</v>
      </c>
      <c r="L5" s="138" t="b">
        <f>IF(COUNTIF('Single focus area mapping'!E92:E100,"CT5-DES-01")&gt;0,"CT5-DES-01")</f>
        <v>0</v>
      </c>
    </row>
    <row r="6" spans="1:13" s="6" customFormat="1" ht="25" customHeight="1" x14ac:dyDescent="0.45">
      <c r="A6" s="225" t="s">
        <v>17</v>
      </c>
      <c r="B6" s="144" t="s">
        <v>18</v>
      </c>
      <c r="C6" s="135" t="b">
        <f>IF(COUNTIF('Single focus area mapping'!E138:E145,"CT5-SAF-01")&gt;0,"CT5-SAF-01")</f>
        <v>0</v>
      </c>
      <c r="D6" s="136" t="str">
        <f>IF(COUNTIF('Single focus area mapping'!E138:E145,"CT5-DPM-01")&gt;0,"CT5-DPM-01")</f>
        <v>CT5-DPM-01</v>
      </c>
      <c r="E6" s="136" t="str">
        <f>IF(COUNTIF('Single focus area mapping'!E138:E145,"CT5-COL-01")&gt;0,"CT5-COL-01")</f>
        <v>CT5-COL-01</v>
      </c>
      <c r="F6" s="136" t="str">
        <f>IF(COUNTIF('Single focus area mapping'!E138:E145,"CT5-EVL-01")&gt;0,"CT5-EVL-01")</f>
        <v>CT5-EVL-01</v>
      </c>
      <c r="G6" s="136" t="b">
        <f>IF(COUNTIF('Single focus area mapping'!E138:E145,"CT5-DAT-01")&gt;0,"CT5-DAT-01")</f>
        <v>0</v>
      </c>
      <c r="H6" s="136" t="b">
        <f>IF(COUNTIF('Single focus area mapping'!E138:E145,"CT5-COM-01")&gt;0,"CT5-COM-01")</f>
        <v>0</v>
      </c>
      <c r="I6" s="136" t="str">
        <f>IF(COUNTIF('Single focus area mapping'!E138:E145,"CT5-OPL-01")&gt;0,"CT5-OPL-01")</f>
        <v>CT5-OPL-01</v>
      </c>
      <c r="J6" s="136" t="str">
        <f>IF(COUNTIF('Single focus area mapping'!E138:E145,"CT5-THI-01")&gt;0,"CT5-THI-01")</f>
        <v>CT5-THI-01</v>
      </c>
      <c r="K6" s="136" t="b">
        <f>IF(COUNTIF('Single focus area mapping'!E138:E145,"CT5-DAT-02")&gt;0,"CT5-DAT-02")</f>
        <v>0</v>
      </c>
      <c r="L6" s="137" t="b">
        <f>IF(COUNTIF('Single focus area mapping'!E138:E145,"CT5-DES-01")&gt;0,"CT5-DES-01")</f>
        <v>0</v>
      </c>
      <c r="M6" s="8"/>
    </row>
    <row r="7" spans="1:13" s="6" customFormat="1" ht="25" customHeight="1" x14ac:dyDescent="0.45">
      <c r="A7" s="226"/>
      <c r="B7" s="54" t="s">
        <v>19</v>
      </c>
      <c r="C7" s="130" t="str">
        <f>IF(COUNTIF('Single focus area mapping'!E180:E187,"CT5-SAF-01")&gt;0,"CT5-SAF-01")</f>
        <v>CT5-SAF-01</v>
      </c>
      <c r="D7" s="131" t="str">
        <f>IF(COUNTIF('Single focus area mapping'!E180:E187,"CT5-DPM-01")&gt;0,"CT5-DPM-01")</f>
        <v>CT5-DPM-01</v>
      </c>
      <c r="E7" s="131" t="str">
        <f>IF(COUNTIF('Single focus area mapping'!E180:E187,"CT5-COL-01")&gt;0,"CT5-COL-01")</f>
        <v>CT5-COL-01</v>
      </c>
      <c r="F7" s="131" t="str">
        <f>IF(COUNTIF('Single focus area mapping'!E180:E187,"CT5-EVL-01")&gt;0,"CT5-EVL-01")</f>
        <v>CT5-EVL-01</v>
      </c>
      <c r="G7" s="131" t="b">
        <f>IF(COUNTIF('Single focus area mapping'!E180:E187,"CT5-DAT-01")&gt;0,"CT5-DAT-01")</f>
        <v>0</v>
      </c>
      <c r="H7" s="131" t="str">
        <f>IF(COUNTIF('Single focus area mapping'!E180:E187,"CT5-COM-01")&gt;0,"CT5-COM-01")</f>
        <v>CT5-COM-01</v>
      </c>
      <c r="I7" s="131" t="str">
        <f>IF(COUNTIF('Single focus area mapping'!E180:E187,"CT5-OPL-01")&gt;0,"CT5-OPL-01")</f>
        <v>CT5-OPL-01</v>
      </c>
      <c r="J7" s="131" t="str">
        <f>IF(COUNTIF('Single focus area mapping'!E180:E187,"CT5-THI-01")&gt;0,"CT5-THI-01")</f>
        <v>CT5-THI-01</v>
      </c>
      <c r="K7" s="131" t="b">
        <f>IF(COUNTIF('Single focus area mapping'!E180:E187,"CT5-DAT-02")&gt;0,"CT5-DAT-02")</f>
        <v>0</v>
      </c>
      <c r="L7" s="132" t="str">
        <f>IF(COUNTIF('Single focus area mapping'!E180:E187,"CT5-DES-01")&gt;0,"CT5-DES-01")</f>
        <v>CT5-DES-01</v>
      </c>
      <c r="M7" s="8"/>
    </row>
    <row r="8" spans="1:13" s="6" customFormat="1" ht="25" customHeight="1" thickBot="1" x14ac:dyDescent="0.5">
      <c r="A8" s="227"/>
      <c r="B8" s="145" t="s">
        <v>20</v>
      </c>
      <c r="C8" s="133" t="str">
        <f>IF(COUNTIF('Single focus area mapping'!E233:E240,"CT5-SAF-01")&gt;0,"CT5-SAF-01")</f>
        <v>CT5-SAF-01</v>
      </c>
      <c r="D8" s="134" t="str">
        <f>IF(COUNTIF('Single focus area mapping'!E233:E240,"CT5-DPM-01")&gt;0,"CT5-DPM-01")</f>
        <v>CT5-DPM-01</v>
      </c>
      <c r="E8" s="134" t="str">
        <f>IF(COUNTIF('Single focus area mapping'!E233:E240,"CT5-COL-01")&gt;0,"CT5-COL-01")</f>
        <v>CT5-COL-01</v>
      </c>
      <c r="F8" s="134" t="str">
        <f>IF(COUNTIF('Single focus area mapping'!E233:E240,"CT5-EVL-01")&gt;0,"CT5-EVL-01")</f>
        <v>CT5-EVL-01</v>
      </c>
      <c r="G8" s="134" t="str">
        <f>IF(COUNTIF('Single focus area mapping'!E233:E240,"CT5-DAT-01")&gt;0,"CT5-DAT-01")</f>
        <v>CT5-DAT-01</v>
      </c>
      <c r="H8" s="134" t="str">
        <f>IF(COUNTIF('Single focus area mapping'!E233:E240,"CT5-COM-01")&gt;0,"CT5-COM-01")</f>
        <v>CT5-COM-01</v>
      </c>
      <c r="I8" s="134" t="str">
        <f>IF(COUNTIF('Single focus area mapping'!E233:E240,"CT5-OPL-01")&gt;0,"CT5-OPL-01")</f>
        <v>CT5-OPL-01</v>
      </c>
      <c r="J8" s="134" t="b">
        <f>IF(COUNTIF('Single focus area mapping'!E233:E240,"CT5-THI-01")&gt;0,"CT5-THI-01")</f>
        <v>0</v>
      </c>
      <c r="K8" s="134" t="b">
        <f>IF(COUNTIF('Single focus area mapping'!E233:E240,"CT5-DAT-02")&gt;0,"CT5-DAT-02")</f>
        <v>0</v>
      </c>
      <c r="L8" s="138" t="str">
        <f>IF(COUNTIF('Single focus area mapping'!E240:E273,"CT5-DES-01")&gt;0,"CT5-DES-01")</f>
        <v>CT5-DES-01</v>
      </c>
      <c r="M8" s="8"/>
    </row>
    <row r="9" spans="1:13" s="6" customFormat="1" ht="25" customHeight="1" x14ac:dyDescent="0.45">
      <c r="A9" s="32"/>
      <c r="C9" s="125"/>
      <c r="D9" s="21"/>
      <c r="E9" s="125"/>
      <c r="F9" s="125"/>
      <c r="G9" s="125"/>
      <c r="H9" s="125"/>
      <c r="I9" s="125"/>
      <c r="J9" s="125"/>
      <c r="K9" s="126"/>
      <c r="L9" s="21"/>
    </row>
    <row r="10" spans="1:13" s="6" customFormat="1" ht="25" customHeight="1" thickBot="1" x14ac:dyDescent="0.5">
      <c r="A10" s="22"/>
      <c r="C10" s="125"/>
      <c r="D10" s="21"/>
      <c r="E10" s="125"/>
      <c r="F10" s="125"/>
      <c r="G10" s="125"/>
      <c r="H10" s="125"/>
      <c r="I10" s="125"/>
      <c r="J10" s="125"/>
      <c r="K10" s="125"/>
      <c r="L10" s="21"/>
    </row>
    <row r="11" spans="1:13" ht="14.25" customHeight="1" x14ac:dyDescent="0.3">
      <c r="A11" s="216" t="s">
        <v>267</v>
      </c>
      <c r="B11" s="217"/>
      <c r="C11" s="217"/>
      <c r="D11" s="217"/>
      <c r="E11" s="217"/>
      <c r="F11" s="217"/>
      <c r="G11" s="217"/>
      <c r="H11" s="217"/>
      <c r="I11" s="217"/>
      <c r="J11" s="217"/>
      <c r="K11" s="217"/>
      <c r="L11" s="218"/>
    </row>
    <row r="12" spans="1:13" ht="14.25" customHeight="1" thickBot="1" x14ac:dyDescent="0.35">
      <c r="A12" s="219"/>
      <c r="B12" s="220"/>
      <c r="C12" s="220"/>
      <c r="D12" s="220"/>
      <c r="E12" s="220"/>
      <c r="F12" s="220"/>
      <c r="G12" s="220"/>
      <c r="H12" s="220"/>
      <c r="I12" s="220"/>
      <c r="J12" s="220"/>
      <c r="K12" s="220"/>
      <c r="L12" s="221"/>
    </row>
    <row r="13" spans="1:13" ht="18" customHeight="1" x14ac:dyDescent="0.35">
      <c r="A13" s="141"/>
      <c r="B13" s="180" t="s">
        <v>21</v>
      </c>
      <c r="C13" s="181" t="s">
        <v>22</v>
      </c>
      <c r="D13" s="181" t="s">
        <v>23</v>
      </c>
      <c r="E13" s="181" t="s">
        <v>24</v>
      </c>
      <c r="F13" s="181" t="s">
        <v>25</v>
      </c>
      <c r="G13" s="181" t="s">
        <v>26</v>
      </c>
      <c r="H13" s="181" t="s">
        <v>27</v>
      </c>
      <c r="I13" s="181" t="s">
        <v>28</v>
      </c>
      <c r="J13" s="181" t="s">
        <v>29</v>
      </c>
      <c r="K13" s="181" t="s">
        <v>30</v>
      </c>
      <c r="L13" s="182" t="s">
        <v>31</v>
      </c>
    </row>
    <row r="14" spans="1:13" ht="14.25" customHeight="1" x14ac:dyDescent="0.3">
      <c r="A14" s="142"/>
      <c r="B14" s="158" t="s">
        <v>4</v>
      </c>
      <c r="C14" s="139" t="b">
        <f>IF(COUNTIF('Blended focus area mapping'!F3:F13, "CT5-SAF-01")&gt;0, "CT5-SAF-01")</f>
        <v>0</v>
      </c>
      <c r="D14" s="139" t="b">
        <f>IF(COUNTIF('Blended focus area mapping'!G3:G13,"CT5-SAF-01")&gt;0, "CT5-SAF-01")</f>
        <v>0</v>
      </c>
      <c r="E14" s="139" t="b">
        <f>IF(COUNTIF('Blended focus area mapping'!H3:H13,"CT5-SAF-01")&gt;0, "CT5-SAF-01")</f>
        <v>0</v>
      </c>
      <c r="F14" s="139" t="b">
        <f>IF(COUNTIF('Blended focus area mapping'!I3:I13,"CT5-SAF-01")&gt;0, "CT5-SAF-01")</f>
        <v>0</v>
      </c>
      <c r="G14" s="131"/>
      <c r="H14" s="131"/>
      <c r="I14" s="131"/>
      <c r="J14" s="131"/>
      <c r="K14" s="131"/>
      <c r="L14" s="132"/>
    </row>
    <row r="15" spans="1:13" ht="14.25" customHeight="1" x14ac:dyDescent="0.3">
      <c r="A15" s="142"/>
      <c r="B15" s="158" t="s">
        <v>5</v>
      </c>
      <c r="C15" s="139" t="b">
        <f>IF(COUNTIF('Blended focus area mapping'!F3:F13,"CT5-DPM-01")&gt;0, "CT5-DPM-01")</f>
        <v>0</v>
      </c>
      <c r="D15" s="139" t="b">
        <f>IF(COUNTIF('Blended focus area mapping'!G3:G13,"CT5-DPM-01")&gt;0, "CT5-DPM-01")</f>
        <v>0</v>
      </c>
      <c r="E15" s="139" t="b">
        <f>IF(COUNTIF('Blended focus area mapping'!H3:H13,"CT5-DPM-01")&gt;0, "CT5-DPM-01")</f>
        <v>0</v>
      </c>
      <c r="F15" s="139" t="b">
        <f>IF(COUNTIF('Blended focus area mapping'!I3:I13,"CT5-DPM-01")&gt;0, "CT5-DPM-01")</f>
        <v>0</v>
      </c>
      <c r="G15" s="131"/>
      <c r="H15" s="131"/>
      <c r="I15" s="131"/>
      <c r="J15" s="131"/>
      <c r="K15" s="131"/>
      <c r="L15" s="132"/>
    </row>
    <row r="16" spans="1:13" ht="14.25" customHeight="1" x14ac:dyDescent="0.3">
      <c r="A16" s="142"/>
      <c r="B16" s="158" t="s">
        <v>6</v>
      </c>
      <c r="C16" s="139" t="b">
        <f>IF(COUNTIF('Blended focus area mapping'!F3:F13,"CT5-COL-01")&gt;0, "CT5-COL-01")</f>
        <v>0</v>
      </c>
      <c r="D16" s="139" t="b">
        <f>IF(COUNTIF('Blended focus area mapping'!G3:G13,"CT5-COL-01")&gt;0, "CT5-COL-01")</f>
        <v>0</v>
      </c>
      <c r="E16" s="139" t="b">
        <f>IF(COUNTIF('Blended focus area mapping'!H3:H13,"CT5-COL-01")&gt;0, "CT5-COL-01")</f>
        <v>0</v>
      </c>
      <c r="F16" s="139" t="b">
        <f>IF(COUNTIF('Blended focus area mapping'!I3:I13,"CT5-COL-01")&gt;0, "CT5-COL-01")</f>
        <v>0</v>
      </c>
      <c r="G16" s="131"/>
      <c r="H16" s="131"/>
      <c r="I16" s="131"/>
      <c r="J16" s="131"/>
      <c r="K16" s="131"/>
      <c r="L16" s="132"/>
    </row>
    <row r="17" spans="1:12" ht="14.25" customHeight="1" x14ac:dyDescent="0.3">
      <c r="A17" s="142"/>
      <c r="B17" s="158" t="s">
        <v>7</v>
      </c>
      <c r="C17" s="139" t="b">
        <f>IF(COUNTIF('Blended focus area mapping'!F3:F13,"CT5-EVL-01")&gt;0, "CT5-EVL-01")</f>
        <v>0</v>
      </c>
      <c r="D17" s="139" t="b">
        <f>IF(COUNTIF('Blended focus area mapping'!G7:G16,"CT5-EVL-01")&gt;0, "CT5-EVL-01")</f>
        <v>0</v>
      </c>
      <c r="E17" s="139" t="b">
        <f>IF(COUNTIF('Blended focus area mapping'!H3:H13,"CT5-EVL-01")&gt;0, "CT5-EVL-01")</f>
        <v>0</v>
      </c>
      <c r="F17" s="139" t="b">
        <f>IF(COUNTIF('Blended focus area mapping'!I3:I13,"CT5-EVL-01")&gt;0, "CT5-EVL-01")</f>
        <v>0</v>
      </c>
      <c r="G17" s="131"/>
      <c r="H17" s="131"/>
      <c r="I17" s="131"/>
      <c r="J17" s="131"/>
      <c r="K17" s="131"/>
      <c r="L17" s="132"/>
    </row>
    <row r="18" spans="1:12" ht="14.25" customHeight="1" x14ac:dyDescent="0.3">
      <c r="A18" s="142"/>
      <c r="B18" s="158" t="s">
        <v>8</v>
      </c>
      <c r="C18" s="139" t="b">
        <f>IF(COUNTIF('Blended focus area mapping'!F3:F13,"CT5-DAT-01")&gt;0, "CT5-DAT-01")</f>
        <v>0</v>
      </c>
      <c r="D18" s="139" t="b">
        <f>IF(COUNTIF('Blended focus area mapping'!G3:G13,"CT5-DAT-01")&gt;0, "CT5-DAT-01")</f>
        <v>0</v>
      </c>
      <c r="E18" s="139" t="b">
        <f>IF(COUNTIF('Blended focus area mapping'!H3:H13,"CT5-DAT-01")&gt;0, "CT5-DAT-01")</f>
        <v>0</v>
      </c>
      <c r="F18" s="139" t="b">
        <f>IF(COUNTIF('Blended focus area mapping'!I3:I13,"CT5-DAT-01")&gt;0, "CT5-DAT-01")</f>
        <v>0</v>
      </c>
      <c r="G18" s="131"/>
      <c r="H18" s="131"/>
      <c r="I18" s="131"/>
      <c r="J18" s="131"/>
      <c r="K18" s="131"/>
      <c r="L18" s="132"/>
    </row>
    <row r="19" spans="1:12" ht="14.25" customHeight="1" x14ac:dyDescent="0.3">
      <c r="A19" s="142"/>
      <c r="B19" s="158" t="s">
        <v>9</v>
      </c>
      <c r="C19" s="139" t="b">
        <f>IF(COUNTIF('Blended focus area mapping'!F3:F18,"CT5-COM-01")&gt;0, "CT5-COM-01")</f>
        <v>0</v>
      </c>
      <c r="D19" s="139" t="b">
        <f>IF(COUNTIF('Blended focus area mapping'!G3:G13,"CT5-COM-01")&gt;0, "CT5-COM-01")</f>
        <v>0</v>
      </c>
      <c r="E19" s="139" t="b">
        <f>IF(COUNTIF('Blended focus area mapping'!H3:H13,"CT5-COM-01")&gt;0, "CT5-COM-01")</f>
        <v>0</v>
      </c>
      <c r="F19" s="139" t="b">
        <f>IF(COUNTIF('Blended focus area mapping'!I3:I13,"CT5-COM-01")&gt;0, "CT5-COM-01")</f>
        <v>0</v>
      </c>
      <c r="G19" s="131"/>
      <c r="H19" s="131"/>
      <c r="I19" s="131"/>
      <c r="J19" s="131"/>
      <c r="K19" s="131"/>
      <c r="L19" s="132"/>
    </row>
    <row r="20" spans="1:12" ht="14.25" customHeight="1" x14ac:dyDescent="0.3">
      <c r="A20" s="142"/>
      <c r="B20" s="158" t="s">
        <v>10</v>
      </c>
      <c r="C20" s="139" t="b">
        <f>IF(COUNTIF('Blended focus area mapping'!F3:F13,"CT5-OPL-01")&gt;0, "CT5-OPL-01")</f>
        <v>0</v>
      </c>
      <c r="D20" s="139" t="b">
        <f>IF(COUNTIF('Blended focus area mapping'!G3:G13,"CT5-OPL-01")&gt;0, "CT5-OPL-01")</f>
        <v>0</v>
      </c>
      <c r="E20" s="139" t="b">
        <f>IF(COUNTIF('Blended focus area mapping'!H3:H13,"CT5-OPL-01")&gt;0, "CT5-OPL-01")</f>
        <v>0</v>
      </c>
      <c r="F20" s="139" t="b">
        <f>IF(COUNTIF('Blended focus area mapping'!I3:I13,"CT5-OPL-01")&gt;0, "CT5-OPL-01")</f>
        <v>0</v>
      </c>
      <c r="G20" s="56"/>
      <c r="H20" s="56"/>
      <c r="I20" s="56"/>
      <c r="J20" s="56"/>
      <c r="K20" s="56"/>
      <c r="L20" s="58"/>
    </row>
    <row r="21" spans="1:12" ht="14.25" customHeight="1" x14ac:dyDescent="0.3">
      <c r="A21" s="142"/>
      <c r="B21" s="158" t="s">
        <v>11</v>
      </c>
      <c r="C21" s="139" t="b">
        <f>IF(COUNTIF('Blended focus area mapping'!F11:F20,"CT5-THI-01")&gt;0, "CT5-THI-01")</f>
        <v>0</v>
      </c>
      <c r="D21" s="139" t="b">
        <f>IF(COUNTIF('Blended focus area mapping'!G3:G13,"CT5-THI-01")&gt;0, "CT5-THI-01")</f>
        <v>0</v>
      </c>
      <c r="E21" s="139" t="b">
        <f>IF(COUNTIF('Blended focus area mapping'!H3:H13,"CT5-THI-01")&gt;0, "CT5-THI-01")</f>
        <v>0</v>
      </c>
      <c r="F21" s="139" t="b">
        <f>IF(COUNTIF('Blended focus area mapping'!I3:I13,"CT5-THI-01")&gt;0, "CT5-THI-01")</f>
        <v>0</v>
      </c>
      <c r="G21" s="56"/>
      <c r="H21" s="56"/>
      <c r="I21" s="56"/>
      <c r="J21" s="56"/>
      <c r="K21" s="56"/>
      <c r="L21" s="58"/>
    </row>
    <row r="22" spans="1:12" ht="14.25" customHeight="1" x14ac:dyDescent="0.3">
      <c r="A22" s="142"/>
      <c r="B22" s="158" t="s">
        <v>12</v>
      </c>
      <c r="C22" s="139" t="b">
        <f>IF(COUNTIF('Blended focus area mapping'!F3:F13,"CT5-DAT-02")&gt;0, "CT5-DAT-02")</f>
        <v>0</v>
      </c>
      <c r="D22" s="139" t="b">
        <f>IF(COUNTIF('Blended focus area mapping'!G3:G13,"CT5-DAT-02")&gt;0, "CT5-DAT-0")</f>
        <v>0</v>
      </c>
      <c r="E22" s="139" t="b">
        <f>IF(COUNTIF('Blended focus area mapping'!H3:H13,"CT5-DAT-02")&gt;0, "CT5-DAT-0")</f>
        <v>0</v>
      </c>
      <c r="F22" s="139" t="b">
        <f>IF(COUNTIF('Blended focus area mapping'!I3:I13,"CT5-DAT-02")&gt;0, "CT5-DAT-0")</f>
        <v>0</v>
      </c>
      <c r="G22" s="56"/>
      <c r="H22" s="56"/>
      <c r="I22" s="56"/>
      <c r="J22" s="56"/>
      <c r="K22" s="56"/>
      <c r="L22" s="58"/>
    </row>
    <row r="23" spans="1:12" ht="15" customHeight="1" thickBot="1" x14ac:dyDescent="0.35">
      <c r="A23" s="143"/>
      <c r="B23" s="159" t="s">
        <v>13</v>
      </c>
      <c r="C23" s="140" t="b">
        <f>IF(COUNTIF('Blended focus area mapping'!F13:F22,"CT5-DES-01")&gt;0, "CT5-DES-01")</f>
        <v>0</v>
      </c>
      <c r="D23" s="140" t="b">
        <f>IF(COUNTIF('Blended focus area mapping'!G3:G13,"CT5-DES-01")&gt;0, "CT5-DES-01")</f>
        <v>0</v>
      </c>
      <c r="E23" s="140" t="b">
        <f>IF(COUNTIF('Blended focus area mapping'!H3:H13,"CT5-DES-01")&gt;0, "CT5-DES-01")</f>
        <v>0</v>
      </c>
      <c r="F23" s="140" t="b">
        <f>IF(COUNTIF('Blended focus area mapping'!I3:I13,"CT5-DES-01")&gt;0, "CT5-DES-01")</f>
        <v>0</v>
      </c>
      <c r="G23" s="64"/>
      <c r="H23" s="64"/>
      <c r="I23" s="64"/>
      <c r="J23" s="64"/>
      <c r="K23" s="64"/>
      <c r="L23" s="65"/>
    </row>
    <row r="24" spans="1:12" x14ac:dyDescent="0.3">
      <c r="A24" s="15"/>
    </row>
  </sheetData>
  <mergeCells count="4">
    <mergeCell ref="A11:L12"/>
    <mergeCell ref="A3:A5"/>
    <mergeCell ref="A6:A8"/>
    <mergeCell ref="A1:L1"/>
  </mergeCells>
  <phoneticPr fontId="5" type="noConversion"/>
  <conditionalFormatting sqref="C22">
    <cfRule type="containsText" dxfId="132" priority="1" operator="containsText" text="CT5-DAT-02">
      <formula>NOT(ISERROR(SEARCH("CT5-DAT-02",C22)))</formula>
    </cfRule>
  </conditionalFormatting>
  <conditionalFormatting sqref="C15:F15">
    <cfRule type="containsText" dxfId="131" priority="10" operator="containsText" text="CT5-DPM-01">
      <formula>NOT(ISERROR(SEARCH("CT5-DPM-01",C15)))</formula>
    </cfRule>
  </conditionalFormatting>
  <conditionalFormatting sqref="C16:F16">
    <cfRule type="containsText" dxfId="130" priority="9" operator="containsText" text="CT5-COL-01">
      <formula>NOT(ISERROR(SEARCH("CT5-COL-01",C16)))</formula>
    </cfRule>
  </conditionalFormatting>
  <conditionalFormatting sqref="C17:F17">
    <cfRule type="containsText" dxfId="129" priority="8" operator="containsText" text="CT5-EVL-01">
      <formula>NOT(ISERROR(SEARCH("CT5-EVL-01",C17)))</formula>
    </cfRule>
  </conditionalFormatting>
  <conditionalFormatting sqref="C18:F18">
    <cfRule type="containsText" dxfId="128" priority="7" operator="containsText" text="CT5-DAT-01">
      <formula>NOT(ISERROR(SEARCH("CT5-DAT-01",C18)))</formula>
    </cfRule>
  </conditionalFormatting>
  <conditionalFormatting sqref="C19:F19">
    <cfRule type="containsText" dxfId="127" priority="6" operator="containsText" text="CT5-COM-01">
      <formula>NOT(ISERROR(SEARCH("CT5-COM-01",C19)))</formula>
    </cfRule>
  </conditionalFormatting>
  <conditionalFormatting sqref="C20:F20">
    <cfRule type="containsText" dxfId="126" priority="5" operator="containsText" text="CT5-OPL-01">
      <formula>NOT(ISERROR(SEARCH("CT5-OPL-01",C20)))</formula>
    </cfRule>
  </conditionalFormatting>
  <conditionalFormatting sqref="C21:F21">
    <cfRule type="containsText" dxfId="125" priority="4" operator="containsText" text="CT5-THI-01">
      <formula>NOT(ISERROR(SEARCH("CT5-THI-01",C21)))</formula>
    </cfRule>
  </conditionalFormatting>
  <conditionalFormatting sqref="C22:F22">
    <cfRule type="containsText" dxfId="124" priority="3" operator="containsText" text="CT5-DAT-01">
      <formula>NOT(ISERROR(SEARCH("CT5-DAT-01",C22)))</formula>
    </cfRule>
  </conditionalFormatting>
  <conditionalFormatting sqref="C23:F23">
    <cfRule type="containsText" dxfId="123" priority="2" operator="containsText" text="CT5-DES-01">
      <formula>NOT(ISERROR(SEARCH("CT5-DES-01",C23)))</formula>
    </cfRule>
  </conditionalFormatting>
  <conditionalFormatting sqref="C3:L10">
    <cfRule type="containsText" dxfId="122" priority="56" operator="containsText" text="CT5-SAF-01">
      <formula>NOT(ISERROR(SEARCH("CT5-SAF-01",C3)))</formula>
    </cfRule>
  </conditionalFormatting>
  <conditionalFormatting sqref="C14:L14 D15:L19 C15:C23 D20:F23">
    <cfRule type="containsText" dxfId="121" priority="20" operator="containsText" text="CT5-SAF-01">
      <formula>NOT(ISERROR(SEARCH("CT5-SAF-01",C14)))</formula>
    </cfRule>
    <cfRule type="containsText" dxfId="120" priority="21" operator="containsText" text="CT5-SAF-01">
      <formula>NOT(ISERROR(SEARCH("CT5-SAF-01",C14)))</formula>
    </cfRule>
  </conditionalFormatting>
  <conditionalFormatting sqref="D3:D10">
    <cfRule type="containsText" dxfId="119" priority="44" operator="containsText" text="CT5-DPM-01">
      <formula>NOT(ISERROR(SEARCH("CT5-DPM-01",D3)))</formula>
    </cfRule>
  </conditionalFormatting>
  <conditionalFormatting sqref="D15:D19">
    <cfRule type="containsText" dxfId="118" priority="19" operator="containsText" text="CT5-DPM-01">
      <formula>NOT(ISERROR(SEARCH("CT5-DPM-01",D15)))</formula>
    </cfRule>
  </conditionalFormatting>
  <conditionalFormatting sqref="D3:L4 C3:C10 C4:L10">
    <cfRule type="containsText" dxfId="117" priority="55" operator="containsText" text="CT5-SAF-01">
      <formula>NOT(ISERROR(SEARCH("CT5-SAF-01",C3)))</formula>
    </cfRule>
  </conditionalFormatting>
  <conditionalFormatting sqref="E3:E10">
    <cfRule type="containsText" dxfId="116" priority="43" operator="containsText" text="CT5-COL-01">
      <formula>NOT(ISERROR(SEARCH("CT5-COL-01",E3)))</formula>
    </cfRule>
  </conditionalFormatting>
  <conditionalFormatting sqref="E15:E19">
    <cfRule type="containsText" dxfId="115" priority="18" operator="containsText" text="CT5-COL-01">
      <formula>NOT(ISERROR(SEARCH("CT5-COL-01",E15)))</formula>
    </cfRule>
  </conditionalFormatting>
  <conditionalFormatting sqref="G3:G10">
    <cfRule type="containsText" dxfId="114" priority="41" operator="containsText" text="CT5-DAT-01">
      <formula>NOT(ISERROR(SEARCH("CT5-DAT-01",G3)))</formula>
    </cfRule>
  </conditionalFormatting>
  <conditionalFormatting sqref="G14 F15:F19 F3:F10">
    <cfRule type="containsText" dxfId="113" priority="42" operator="containsText" text="CT5-EVL-01">
      <formula>NOT(ISERROR(SEARCH("CT5-EVL-01",F3)))</formula>
    </cfRule>
  </conditionalFormatting>
  <conditionalFormatting sqref="G14:G19">
    <cfRule type="containsText" dxfId="112" priority="16" operator="containsText" text="CT5-DAT-01">
      <formula>NOT(ISERROR(SEARCH("CT5-DAT-01",G14)))</formula>
    </cfRule>
  </conditionalFormatting>
  <conditionalFormatting sqref="H3:H10">
    <cfRule type="containsText" dxfId="111" priority="40" operator="containsText" text="CT5-COM-01">
      <formula>NOT(ISERROR(SEARCH("CT5-COM-01",H3)))</formula>
    </cfRule>
  </conditionalFormatting>
  <conditionalFormatting sqref="H14:H19">
    <cfRule type="containsText" dxfId="110" priority="15" operator="containsText" text="CT5-COM-01">
      <formula>NOT(ISERROR(SEARCH("CT5-COM-01",H14)))</formula>
    </cfRule>
  </conditionalFormatting>
  <conditionalFormatting sqref="I3:I10">
    <cfRule type="containsText" dxfId="109" priority="39" operator="containsText" text="CT5-OPL-01">
      <formula>NOT(ISERROR(SEARCH("CT5-OPL-01",I3)))</formula>
    </cfRule>
  </conditionalFormatting>
  <conditionalFormatting sqref="I14:I19">
    <cfRule type="containsText" dxfId="108" priority="14" operator="containsText" text="CT5-OPL-01">
      <formula>NOT(ISERROR(SEARCH("CT5-OPL-01",I14)))</formula>
    </cfRule>
  </conditionalFormatting>
  <conditionalFormatting sqref="J3:J10">
    <cfRule type="containsText" dxfId="107" priority="38" operator="containsText" text="CT5-THI-01">
      <formula>NOT(ISERROR(SEARCH("CT5-THI-01",J3)))</formula>
    </cfRule>
  </conditionalFormatting>
  <conditionalFormatting sqref="J14:J19">
    <cfRule type="containsText" dxfId="106" priority="13" operator="containsText" text="CT5-THI-01">
      <formula>NOT(ISERROR(SEARCH("CT5-THI-01",J14)))</formula>
    </cfRule>
  </conditionalFormatting>
  <conditionalFormatting sqref="K3:K10">
    <cfRule type="containsText" dxfId="105" priority="37" operator="containsText" text="CT5-DAT-02">
      <formula>NOT(ISERROR(SEARCH("CT5-DAT-02",K3)))</formula>
    </cfRule>
  </conditionalFormatting>
  <conditionalFormatting sqref="K14:K19">
    <cfRule type="containsText" dxfId="104" priority="12" operator="containsText" text="CT5-DAT-02">
      <formula>NOT(ISERROR(SEARCH("CT5-DAT-02",K14)))</formula>
    </cfRule>
  </conditionalFormatting>
  <conditionalFormatting sqref="L3:L10">
    <cfRule type="containsText" dxfId="103" priority="35" operator="containsText" text="CT5-DES-01">
      <formula>NOT(ISERROR(SEARCH("CT5-DES-01",L3)))</formula>
    </cfRule>
  </conditionalFormatting>
  <conditionalFormatting sqref="L14:L19">
    <cfRule type="containsText" dxfId="102" priority="11" operator="containsText" text="CT5-DES-01">
      <formula>NOT(ISERROR(SEARCH("CT5-DES-01",L14)))</formula>
    </cfRule>
  </conditionalFormatting>
  <pageMargins left="0.7" right="0.7" top="0.75" bottom="0.75" header="0.3" footer="0.3"/>
  <pageSetup paperSize="9" scale="6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07917-70D3-45B3-AE5C-7FAA5033B75F}">
  <sheetPr>
    <tabColor theme="6" tint="0.79998168889431442"/>
    <pageSetUpPr fitToPage="1"/>
  </sheetPr>
  <dimension ref="A1:W272"/>
  <sheetViews>
    <sheetView topLeftCell="A152" zoomScale="90" zoomScaleNormal="90" workbookViewId="0">
      <selection activeCell="C71" sqref="C71"/>
    </sheetView>
  </sheetViews>
  <sheetFormatPr defaultColWidth="9.0703125" defaultRowHeight="14" x14ac:dyDescent="0.3"/>
  <cols>
    <col min="1" max="2" width="10.7109375" style="1" customWidth="1"/>
    <col min="3" max="3" width="111.7109375" style="2" customWidth="1"/>
    <col min="4" max="5" width="4.92578125" style="1" hidden="1" customWidth="1"/>
    <col min="6" max="6" width="7.7109375" style="1" customWidth="1"/>
    <col min="7" max="7" width="4.7109375" style="6" customWidth="1"/>
    <col min="8" max="14" width="4.7109375" style="1" customWidth="1"/>
    <col min="15" max="22" width="4.7109375" style="9" customWidth="1"/>
    <col min="23" max="16384" width="9.0703125" style="1"/>
  </cols>
  <sheetData>
    <row r="1" spans="1:23" ht="28.5" customHeight="1" x14ac:dyDescent="0.3">
      <c r="A1" s="231" t="s">
        <v>263</v>
      </c>
      <c r="B1" s="231"/>
      <c r="C1" s="231"/>
      <c r="D1" s="231"/>
      <c r="E1" s="231"/>
      <c r="F1" s="231"/>
      <c r="G1" s="231"/>
      <c r="H1" s="231"/>
      <c r="I1" s="231"/>
      <c r="J1" s="231"/>
      <c r="K1" s="231"/>
      <c r="L1" s="231"/>
      <c r="M1" s="231"/>
      <c r="N1" s="232"/>
      <c r="O1" s="23"/>
      <c r="P1" s="23"/>
      <c r="Q1" s="23"/>
      <c r="R1" s="23"/>
    </row>
    <row r="2" spans="1:23" ht="15.75" customHeight="1" thickBot="1" x14ac:dyDescent="0.4">
      <c r="A2" s="183" t="s">
        <v>2</v>
      </c>
      <c r="B2" s="183" t="s">
        <v>32</v>
      </c>
      <c r="C2" s="184" t="s">
        <v>33</v>
      </c>
      <c r="D2" s="163" t="s">
        <v>34</v>
      </c>
      <c r="E2" s="163" t="s">
        <v>35</v>
      </c>
      <c r="F2" s="163" t="s">
        <v>36</v>
      </c>
      <c r="G2" s="185"/>
      <c r="H2" s="183"/>
      <c r="I2" s="186"/>
      <c r="J2" s="183"/>
      <c r="K2" s="186"/>
      <c r="L2" s="186"/>
      <c r="M2" s="186"/>
      <c r="N2" s="187"/>
      <c r="O2" s="4"/>
      <c r="P2" s="4"/>
      <c r="Q2" s="4"/>
      <c r="R2" s="4"/>
      <c r="S2" s="10"/>
      <c r="T2" s="10"/>
      <c r="U2" s="10"/>
      <c r="V2" s="10"/>
      <c r="W2" s="4"/>
    </row>
    <row r="3" spans="1:23" s="28" customFormat="1" ht="15.5" x14ac:dyDescent="0.45">
      <c r="A3" s="248" t="s">
        <v>14</v>
      </c>
      <c r="B3" s="242" t="s">
        <v>15</v>
      </c>
      <c r="C3" s="73" t="s">
        <v>37</v>
      </c>
      <c r="D3" s="25">
        <f>COUNTA('Single focus area mapping'!B5:B16,'Single focus area mapping'!B18:B21,'Single focus area mapping'!B23:B41,'Single focus area mapping'!B43:B47)</f>
        <v>40</v>
      </c>
      <c r="E3" s="26">
        <f>COUNTIF('Single focus area mapping'!D5:D47, "Completed")</f>
        <v>0</v>
      </c>
      <c r="F3" s="192">
        <f>E3/D3</f>
        <v>0</v>
      </c>
      <c r="G3" s="80" t="s">
        <v>38</v>
      </c>
      <c r="H3" s="81" t="s">
        <v>39</v>
      </c>
      <c r="I3" s="81" t="s">
        <v>40</v>
      </c>
      <c r="J3" s="81" t="s">
        <v>41</v>
      </c>
      <c r="K3" s="81" t="s">
        <v>42</v>
      </c>
      <c r="L3" s="81" t="s">
        <v>43</v>
      </c>
      <c r="M3" s="81" t="s">
        <v>44</v>
      </c>
      <c r="N3" s="82" t="s">
        <v>45</v>
      </c>
      <c r="O3" s="27"/>
      <c r="P3" s="27"/>
      <c r="Q3" s="27"/>
      <c r="R3" s="27"/>
      <c r="S3" s="27"/>
      <c r="T3" s="27"/>
      <c r="U3" s="27"/>
      <c r="V3" s="27"/>
    </row>
    <row r="4" spans="1:23" s="28" customFormat="1" x14ac:dyDescent="0.45">
      <c r="A4" s="248"/>
      <c r="B4" s="243"/>
      <c r="C4" s="74" t="s">
        <v>46</v>
      </c>
      <c r="D4" s="29"/>
      <c r="F4" s="74"/>
      <c r="G4" s="83" t="b">
        <f>IF(COUNTIF('Single focus area mapping'!C5, "T1")&gt;0, "T1")</f>
        <v>0</v>
      </c>
      <c r="H4" s="84" t="b">
        <f>IF(COUNTIF('Single focus area mapping'!C5, "T2")&gt;0, "T2")</f>
        <v>0</v>
      </c>
      <c r="I4" s="84" t="b">
        <f>IF(COUNTIF('Single focus area mapping'!C5, "T3")&gt;0, "T3")</f>
        <v>0</v>
      </c>
      <c r="J4" s="84" t="b">
        <f>IF(COUNTIF('Single focus area mapping'!C5, "T4")&gt;0, "T4")</f>
        <v>0</v>
      </c>
      <c r="K4" s="84" t="b">
        <f>IF(COUNTIF('Single focus area mapping'!C5, "T5")&gt;0, "T5")</f>
        <v>0</v>
      </c>
      <c r="L4" s="84" t="b">
        <f>IF(COUNTIF('Single focus area mapping'!C5, "T6")&gt;0, "T6")</f>
        <v>0</v>
      </c>
      <c r="M4" s="84" t="b">
        <f>IF(COUNTIF('Single focus area mapping'!C5, "T7")&gt;0, "T7")</f>
        <v>0</v>
      </c>
      <c r="N4" s="85" t="b">
        <f>IF(COUNTIF('Single focus area mapping'!J5, "T1")&gt;0, "T1")</f>
        <v>0</v>
      </c>
      <c r="O4" s="27"/>
      <c r="P4" s="27"/>
      <c r="Q4" s="27"/>
      <c r="R4" s="27"/>
      <c r="S4" s="27"/>
      <c r="T4" s="27"/>
      <c r="U4" s="27"/>
      <c r="V4" s="27"/>
    </row>
    <row r="5" spans="1:23" s="28" customFormat="1" x14ac:dyDescent="0.45">
      <c r="A5" s="248"/>
      <c r="B5" s="243"/>
      <c r="C5" s="74" t="s">
        <v>47</v>
      </c>
      <c r="F5" s="74"/>
      <c r="G5" s="83" t="b">
        <f>IF(COUNTIF('Single focus area mapping'!C6, "T1")&gt;0, "T1")</f>
        <v>0</v>
      </c>
      <c r="H5" s="84" t="b">
        <f>IF(COUNTIF('Single focus area mapping'!C6, "T2")&gt;0, "T2")</f>
        <v>0</v>
      </c>
      <c r="I5" s="84" t="b">
        <f>IF(COUNTIF('Single focus area mapping'!C6, "T3")&gt;0, "T3")</f>
        <v>0</v>
      </c>
      <c r="J5" s="84" t="b">
        <f>IF(COUNTIF('Single focus area mapping'!C6, "T4")&gt;0, "T4")</f>
        <v>0</v>
      </c>
      <c r="K5" s="84" t="b">
        <f>IF(COUNTIF('Single focus area mapping'!C6, "T5")&gt;0, "T5")</f>
        <v>0</v>
      </c>
      <c r="L5" s="84" t="b">
        <f>IF(COUNTIF('Single focus area mapping'!C6, "T6")&gt;0, "T6")</f>
        <v>0</v>
      </c>
      <c r="M5" s="84" t="b">
        <f>IF(COUNTIF('Single focus area mapping'!C6, "T7")&gt;0, "T7")</f>
        <v>0</v>
      </c>
      <c r="N5" s="85" t="b">
        <f>IF(COUNTIF('Single focus area mapping'!J6, "T1")&gt;0, "T1")</f>
        <v>0</v>
      </c>
      <c r="O5" s="27"/>
      <c r="P5" s="27"/>
      <c r="Q5" s="27"/>
      <c r="R5" s="27"/>
      <c r="S5" s="27"/>
      <c r="T5" s="27"/>
      <c r="U5" s="27"/>
      <c r="V5" s="27"/>
    </row>
    <row r="6" spans="1:23" s="28" customFormat="1" ht="28" x14ac:dyDescent="0.45">
      <c r="A6" s="248"/>
      <c r="B6" s="243"/>
      <c r="C6" s="74" t="s">
        <v>48</v>
      </c>
      <c r="F6" s="74"/>
      <c r="G6" s="83" t="b">
        <f>IF(COUNTIF('Single focus area mapping'!C7, "T1")&gt;0, "T1")</f>
        <v>0</v>
      </c>
      <c r="H6" s="84" t="b">
        <f>IF(COUNTIF('Single focus area mapping'!C7, "T2")&gt;0, "T2")</f>
        <v>0</v>
      </c>
      <c r="I6" s="84" t="b">
        <f>IF(COUNTIF('Single focus area mapping'!C7, "T3")&gt;0, "T3")</f>
        <v>0</v>
      </c>
      <c r="J6" s="84" t="b">
        <f>IF(COUNTIF('Single focus area mapping'!C7, "T4")&gt;0, "T4")</f>
        <v>0</v>
      </c>
      <c r="K6" s="84" t="b">
        <f>IF(COUNTIF('Single focus area mapping'!C7, "T5")&gt;0, "T5")</f>
        <v>0</v>
      </c>
      <c r="L6" s="84" t="b">
        <f>IF(COUNTIF('Single focus area mapping'!C7, "T6")&gt;0, "T6")</f>
        <v>0</v>
      </c>
      <c r="M6" s="84" t="b">
        <f>IF(COUNTIF('Single focus area mapping'!C7, "T7")&gt;0, "T7")</f>
        <v>0</v>
      </c>
      <c r="N6" s="85" t="b">
        <f>IF(COUNTIF('Single focus area mapping'!J7, "T1")&gt;0, "T1")</f>
        <v>0</v>
      </c>
      <c r="O6" s="27"/>
      <c r="P6" s="27"/>
      <c r="Q6" s="27"/>
      <c r="R6" s="27"/>
      <c r="S6" s="27"/>
      <c r="T6" s="27"/>
      <c r="U6" s="27"/>
      <c r="V6" s="27"/>
    </row>
    <row r="7" spans="1:23" s="28" customFormat="1" ht="28" x14ac:dyDescent="0.45">
      <c r="A7" s="248"/>
      <c r="B7" s="243"/>
      <c r="C7" s="74" t="s">
        <v>49</v>
      </c>
      <c r="F7" s="74"/>
      <c r="G7" s="83" t="b">
        <f>IF(COUNTIF('Single focus area mapping'!C8, "T1")&gt;0, "T1")</f>
        <v>0</v>
      </c>
      <c r="H7" s="84" t="b">
        <f>IF(COUNTIF('Single focus area mapping'!C8, "T2")&gt;0, "T2")</f>
        <v>0</v>
      </c>
      <c r="I7" s="84" t="b">
        <f>IF(COUNTIF('Single focus area mapping'!C8, "T3")&gt;0, "T3")</f>
        <v>0</v>
      </c>
      <c r="J7" s="84" t="b">
        <f>IF(COUNTIF('Single focus area mapping'!C8, "T4")&gt;0, "T4")</f>
        <v>0</v>
      </c>
      <c r="K7" s="84" t="b">
        <f>IF(COUNTIF('Single focus area mapping'!C8, "T5")&gt;0, "T5")</f>
        <v>0</v>
      </c>
      <c r="L7" s="84" t="b">
        <f>IF(COUNTIF('Single focus area mapping'!C8, "T6")&gt;0, "T6")</f>
        <v>0</v>
      </c>
      <c r="M7" s="84" t="b">
        <f>IF(COUNTIF('Single focus area mapping'!C8, "T7")&gt;0, "T7")</f>
        <v>0</v>
      </c>
      <c r="N7" s="85" t="b">
        <f>IF(COUNTIF('Single focus area mapping'!J8, "T1")&gt;0, "T1")</f>
        <v>0</v>
      </c>
      <c r="O7" s="27"/>
      <c r="P7" s="27"/>
      <c r="Q7" s="27"/>
      <c r="R7" s="27"/>
      <c r="S7" s="27"/>
      <c r="T7" s="27"/>
      <c r="U7" s="27"/>
      <c r="V7" s="27"/>
    </row>
    <row r="8" spans="1:23" s="28" customFormat="1" x14ac:dyDescent="0.45">
      <c r="A8" s="248"/>
      <c r="B8" s="243"/>
      <c r="C8" s="74" t="s">
        <v>50</v>
      </c>
      <c r="F8" s="74"/>
      <c r="G8" s="83" t="b">
        <f>IF(COUNTIF('Single focus area mapping'!C9, "T1")&gt;0, "T1")</f>
        <v>0</v>
      </c>
      <c r="H8" s="84" t="b">
        <f>IF(COUNTIF('Single focus area mapping'!C9, "T2")&gt;0, "T2")</f>
        <v>0</v>
      </c>
      <c r="I8" s="84" t="b">
        <f>IF(COUNTIF('Single focus area mapping'!C9, "T3")&gt;0, "T3")</f>
        <v>0</v>
      </c>
      <c r="J8" s="84" t="b">
        <f>IF(COUNTIF('Single focus area mapping'!C9, "T4")&gt;0, "T4")</f>
        <v>0</v>
      </c>
      <c r="K8" s="84" t="b">
        <f>IF(COUNTIF('Single focus area mapping'!C9, "T5")&gt;0, "T5")</f>
        <v>0</v>
      </c>
      <c r="L8" s="84" t="b">
        <f>IF(COUNTIF('Single focus area mapping'!C9, "T6")&gt;0, "T6")</f>
        <v>0</v>
      </c>
      <c r="M8" s="84" t="b">
        <f>IF(COUNTIF('Single focus area mapping'!C9, "T7")&gt;0, "T7")</f>
        <v>0</v>
      </c>
      <c r="N8" s="85" t="b">
        <f>IF(COUNTIF('Single focus area mapping'!J9, "T1")&gt;0, "T1")</f>
        <v>0</v>
      </c>
      <c r="O8" s="27"/>
      <c r="P8" s="27"/>
      <c r="Q8" s="27"/>
      <c r="R8" s="27"/>
      <c r="S8" s="27"/>
      <c r="T8" s="27"/>
      <c r="U8" s="27"/>
      <c r="V8" s="27"/>
    </row>
    <row r="9" spans="1:23" s="28" customFormat="1" x14ac:dyDescent="0.45">
      <c r="A9" s="248"/>
      <c r="B9" s="243"/>
      <c r="C9" s="74" t="s">
        <v>51</v>
      </c>
      <c r="F9" s="74"/>
      <c r="G9" s="83" t="b">
        <f>IF(COUNTIF('Single focus area mapping'!C10, "T1")&gt;0, "T1")</f>
        <v>0</v>
      </c>
      <c r="H9" s="84" t="b">
        <f>IF(COUNTIF('Single focus area mapping'!C10, "T2")&gt;0, "T2")</f>
        <v>0</v>
      </c>
      <c r="I9" s="84" t="b">
        <f>IF(COUNTIF('Single focus area mapping'!C10, "T3")&gt;0, "T3")</f>
        <v>0</v>
      </c>
      <c r="J9" s="84" t="b">
        <f>IF(COUNTIF('Single focus area mapping'!C10, "T4")&gt;0, "T4")</f>
        <v>0</v>
      </c>
      <c r="K9" s="84" t="b">
        <f>IF(COUNTIF('Single focus area mapping'!C10, "T5")&gt;0, "T5")</f>
        <v>0</v>
      </c>
      <c r="L9" s="84" t="b">
        <f>IF(COUNTIF('Single focus area mapping'!C10, "T6")&gt;0, "T6")</f>
        <v>0</v>
      </c>
      <c r="M9" s="84" t="b">
        <f>IF(COUNTIF('Single focus area mapping'!C10, "T7")&gt;0, "T7")</f>
        <v>0</v>
      </c>
      <c r="N9" s="85" t="b">
        <f>IF(COUNTIF('Single focus area mapping'!J10, "T1")&gt;0, "T1")</f>
        <v>0</v>
      </c>
      <c r="O9" s="27"/>
      <c r="P9" s="27"/>
      <c r="Q9" s="27"/>
      <c r="R9" s="27"/>
      <c r="S9" s="27"/>
      <c r="T9" s="27"/>
      <c r="U9" s="27"/>
      <c r="V9" s="27"/>
    </row>
    <row r="10" spans="1:23" s="28" customFormat="1" x14ac:dyDescent="0.45">
      <c r="A10" s="248"/>
      <c r="B10" s="243"/>
      <c r="C10" s="74" t="s">
        <v>52</v>
      </c>
      <c r="F10" s="74"/>
      <c r="G10" s="83" t="b">
        <f>IF(COUNTIF('Single focus area mapping'!C11, "T1")&gt;0, "T1")</f>
        <v>0</v>
      </c>
      <c r="H10" s="84" t="b">
        <f>IF(COUNTIF('Single focus area mapping'!C11, "T2")&gt;0, "T2")</f>
        <v>0</v>
      </c>
      <c r="I10" s="84" t="b">
        <f>IF(COUNTIF('Single focus area mapping'!C11, "T3")&gt;0, "T3")</f>
        <v>0</v>
      </c>
      <c r="J10" s="84" t="b">
        <f>IF(COUNTIF('Single focus area mapping'!C11, "T4")&gt;0, "T4")</f>
        <v>0</v>
      </c>
      <c r="K10" s="84" t="b">
        <f>IF(COUNTIF('Single focus area mapping'!C11, "T5")&gt;0, "T5")</f>
        <v>0</v>
      </c>
      <c r="L10" s="84" t="b">
        <f>IF(COUNTIF('Single focus area mapping'!C11, "T6")&gt;0, "T6")</f>
        <v>0</v>
      </c>
      <c r="M10" s="84" t="b">
        <f>IF(COUNTIF('Single focus area mapping'!C11, "T7")&gt;0, "T7")</f>
        <v>0</v>
      </c>
      <c r="N10" s="85" t="b">
        <f>IF(COUNTIF('Single focus area mapping'!J11, "T1")&gt;0, "T1")</f>
        <v>0</v>
      </c>
      <c r="O10" s="27"/>
      <c r="P10" s="27"/>
      <c r="Q10" s="27"/>
      <c r="R10" s="27"/>
      <c r="S10" s="27"/>
      <c r="T10" s="27"/>
      <c r="U10" s="27"/>
      <c r="V10" s="27"/>
    </row>
    <row r="11" spans="1:23" s="28" customFormat="1" x14ac:dyDescent="0.45">
      <c r="A11" s="248"/>
      <c r="B11" s="243"/>
      <c r="C11" s="74" t="s">
        <v>53</v>
      </c>
      <c r="F11" s="74"/>
      <c r="G11" s="83" t="b">
        <f>IF(COUNTIF('Single focus area mapping'!C12, "T1")&gt;0, "T1")</f>
        <v>0</v>
      </c>
      <c r="H11" s="84" t="b">
        <f>IF(COUNTIF('Single focus area mapping'!C12, "T2")&gt;0, "T2")</f>
        <v>0</v>
      </c>
      <c r="I11" s="84" t="b">
        <f>IF(COUNTIF('Single focus area mapping'!C12, "T3")&gt;0, "T3")</f>
        <v>0</v>
      </c>
      <c r="J11" s="84" t="b">
        <f>IF(COUNTIF('Single focus area mapping'!C12, "T4")&gt;0, "T4")</f>
        <v>0</v>
      </c>
      <c r="K11" s="84" t="b">
        <f>IF(COUNTIF('Single focus area mapping'!C12, "T5")&gt;0, "T5")</f>
        <v>0</v>
      </c>
      <c r="L11" s="84" t="b">
        <f>IF(COUNTIF('Single focus area mapping'!C12, "T6")&gt;0, "T6")</f>
        <v>0</v>
      </c>
      <c r="M11" s="84" t="b">
        <f>IF(COUNTIF('Single focus area mapping'!C12, "T7")&gt;0, "T7")</f>
        <v>0</v>
      </c>
      <c r="N11" s="85" t="b">
        <f>IF(COUNTIF('Single focus area mapping'!J12, "T1")&gt;0, "T1")</f>
        <v>0</v>
      </c>
      <c r="O11" s="27"/>
      <c r="P11" s="27"/>
      <c r="Q11" s="27"/>
      <c r="R11" s="27"/>
      <c r="S11" s="27"/>
      <c r="T11" s="27"/>
      <c r="U11" s="27"/>
      <c r="V11" s="27"/>
    </row>
    <row r="12" spans="1:23" s="28" customFormat="1" x14ac:dyDescent="0.45">
      <c r="A12" s="248"/>
      <c r="B12" s="243"/>
      <c r="C12" s="74" t="s">
        <v>54</v>
      </c>
      <c r="F12" s="74"/>
      <c r="G12" s="83" t="b">
        <f>IF(COUNTIF('Single focus area mapping'!C13, "T1")&gt;0, "T1")</f>
        <v>0</v>
      </c>
      <c r="H12" s="84" t="b">
        <f>IF(COUNTIF('Single focus area mapping'!C13, "T2")&gt;0, "T2")</f>
        <v>0</v>
      </c>
      <c r="I12" s="84" t="b">
        <f>IF(COUNTIF('Single focus area mapping'!C13, "T3")&gt;0, "T3")</f>
        <v>0</v>
      </c>
      <c r="J12" s="84" t="b">
        <f>IF(COUNTIF('Single focus area mapping'!C13, "T4")&gt;0, "T4")</f>
        <v>0</v>
      </c>
      <c r="K12" s="84" t="b">
        <f>IF(COUNTIF('Single focus area mapping'!C13, "T5")&gt;0, "T5")</f>
        <v>0</v>
      </c>
      <c r="L12" s="84" t="b">
        <f>IF(COUNTIF('Single focus area mapping'!C13, "T6")&gt;0, "T6")</f>
        <v>0</v>
      </c>
      <c r="M12" s="84" t="b">
        <f>IF(COUNTIF('Single focus area mapping'!C13, "T7")&gt;0, "T7")</f>
        <v>0</v>
      </c>
      <c r="N12" s="85" t="b">
        <f>IF(COUNTIF('Single focus area mapping'!J13, "T1")&gt;0, "T1")</f>
        <v>0</v>
      </c>
      <c r="O12" s="27"/>
      <c r="P12" s="27"/>
      <c r="Q12" s="27"/>
      <c r="R12" s="27"/>
      <c r="S12" s="27"/>
      <c r="T12" s="27"/>
      <c r="U12" s="27"/>
      <c r="V12" s="27"/>
    </row>
    <row r="13" spans="1:23" s="28" customFormat="1" x14ac:dyDescent="0.45">
      <c r="A13" s="248"/>
      <c r="B13" s="243"/>
      <c r="C13" s="74" t="s">
        <v>55</v>
      </c>
      <c r="F13" s="74"/>
      <c r="G13" s="83" t="b">
        <f>IF(COUNTIF('Single focus area mapping'!C14, "T1")&gt;0, "T1")</f>
        <v>0</v>
      </c>
      <c r="H13" s="84" t="b">
        <f>IF(COUNTIF('Single focus area mapping'!C14, "T2")&gt;0, "T2")</f>
        <v>0</v>
      </c>
      <c r="I13" s="84" t="b">
        <f>IF(COUNTIF('Single focus area mapping'!C14, "T3")&gt;0, "T3")</f>
        <v>0</v>
      </c>
      <c r="J13" s="84" t="b">
        <f>IF(COUNTIF('Single focus area mapping'!C14, "T4")&gt;0, "T4")</f>
        <v>0</v>
      </c>
      <c r="K13" s="84" t="b">
        <f>IF(COUNTIF('Single focus area mapping'!C14, "T5")&gt;0, "T5")</f>
        <v>0</v>
      </c>
      <c r="L13" s="84" t="b">
        <f>IF(COUNTIF('Single focus area mapping'!C14, "T6")&gt;0, "T6")</f>
        <v>0</v>
      </c>
      <c r="M13" s="84" t="b">
        <f>IF(COUNTIF('Single focus area mapping'!C14, "T7")&gt;0, "T7")</f>
        <v>0</v>
      </c>
      <c r="N13" s="85" t="b">
        <f>IF(COUNTIF('Single focus area mapping'!J14, "T1")&gt;0, "T1")</f>
        <v>0</v>
      </c>
      <c r="O13" s="27"/>
      <c r="P13" s="27"/>
      <c r="Q13" s="27"/>
      <c r="R13" s="27"/>
      <c r="S13" s="27"/>
      <c r="T13" s="27"/>
      <c r="U13" s="27"/>
      <c r="V13" s="27"/>
    </row>
    <row r="14" spans="1:23" s="28" customFormat="1" x14ac:dyDescent="0.45">
      <c r="A14" s="248"/>
      <c r="B14" s="243"/>
      <c r="C14" s="74" t="s">
        <v>56</v>
      </c>
      <c r="F14" s="74"/>
      <c r="G14" s="83" t="b">
        <f>IF(COUNTIF('Single focus area mapping'!C15, "T1")&gt;0, "T1")</f>
        <v>0</v>
      </c>
      <c r="H14" s="84" t="b">
        <f>IF(COUNTIF('Single focus area mapping'!C15, "T2")&gt;0, "T2")</f>
        <v>0</v>
      </c>
      <c r="I14" s="84" t="b">
        <f>IF(COUNTIF('Single focus area mapping'!C15, "T3")&gt;0, "T3")</f>
        <v>0</v>
      </c>
      <c r="J14" s="84" t="b">
        <f>IF(COUNTIF('Single focus area mapping'!C15, "T4")&gt;0, "T4")</f>
        <v>0</v>
      </c>
      <c r="K14" s="84" t="b">
        <f>IF(COUNTIF('Single focus area mapping'!C15, "T5")&gt;0, "T5")</f>
        <v>0</v>
      </c>
      <c r="L14" s="84" t="b">
        <f>IF(COUNTIF('Single focus area mapping'!C15, "T6")&gt;0, "T6")</f>
        <v>0</v>
      </c>
      <c r="M14" s="84" t="b">
        <f>IF(COUNTIF('Single focus area mapping'!C15, "T7")&gt;0, "T7")</f>
        <v>0</v>
      </c>
      <c r="N14" s="85" t="b">
        <f>IF(COUNTIF('Single focus area mapping'!J15, "T1")&gt;0, "T1")</f>
        <v>0</v>
      </c>
      <c r="O14" s="27"/>
      <c r="P14" s="27"/>
      <c r="Q14" s="27"/>
      <c r="R14" s="27"/>
      <c r="S14" s="27"/>
      <c r="T14" s="27"/>
      <c r="U14" s="27"/>
      <c r="V14" s="27"/>
    </row>
    <row r="15" spans="1:23" s="28" customFormat="1" x14ac:dyDescent="0.45">
      <c r="A15" s="248"/>
      <c r="B15" s="243"/>
      <c r="C15" s="74" t="s">
        <v>57</v>
      </c>
      <c r="F15" s="74"/>
      <c r="G15" s="83" t="b">
        <f>IF(COUNTIF('Single focus area mapping'!C16, "T1")&gt;0, "T1")</f>
        <v>0</v>
      </c>
      <c r="H15" s="84" t="b">
        <f>IF(COUNTIF('Single focus area mapping'!C16, "T2")&gt;0, "T2")</f>
        <v>0</v>
      </c>
      <c r="I15" s="84" t="b">
        <f>IF(COUNTIF('Single focus area mapping'!C16, "T3")&gt;0, "T3")</f>
        <v>0</v>
      </c>
      <c r="J15" s="84" t="b">
        <f>IF(COUNTIF('Single focus area mapping'!C16, "T4")&gt;0, "T4")</f>
        <v>0</v>
      </c>
      <c r="K15" s="84" t="b">
        <f>IF(COUNTIF('Single focus area mapping'!C16, "T5")&gt;0, "T5")</f>
        <v>0</v>
      </c>
      <c r="L15" s="84" t="b">
        <f>IF(COUNTIF('Single focus area mapping'!C16, "T6")&gt;0, "T6")</f>
        <v>0</v>
      </c>
      <c r="M15" s="84" t="b">
        <f>IF(COUNTIF('Single focus area mapping'!C16, "T7")&gt;0, "T7")</f>
        <v>0</v>
      </c>
      <c r="N15" s="85" t="b">
        <f>IF(COUNTIF('Single focus area mapping'!J16, "T1")&gt;0, "T1")</f>
        <v>0</v>
      </c>
      <c r="O15" s="27"/>
      <c r="P15" s="27"/>
      <c r="Q15" s="27"/>
      <c r="R15" s="27"/>
      <c r="S15" s="27"/>
      <c r="T15" s="27"/>
      <c r="U15" s="27"/>
      <c r="V15" s="27"/>
    </row>
    <row r="16" spans="1:23" s="28" customFormat="1" ht="15.5" x14ac:dyDescent="0.45">
      <c r="A16" s="248"/>
      <c r="B16" s="243"/>
      <c r="C16" s="75" t="s">
        <v>58</v>
      </c>
      <c r="D16" s="30"/>
      <c r="E16" s="30"/>
      <c r="F16" s="92"/>
      <c r="G16" s="86" t="s">
        <v>38</v>
      </c>
      <c r="H16" s="87" t="s">
        <v>39</v>
      </c>
      <c r="I16" s="87" t="s">
        <v>40</v>
      </c>
      <c r="J16" s="87" t="s">
        <v>41</v>
      </c>
      <c r="K16" s="87" t="s">
        <v>42</v>
      </c>
      <c r="L16" s="87" t="s">
        <v>43</v>
      </c>
      <c r="M16" s="87" t="s">
        <v>44</v>
      </c>
      <c r="N16" s="88" t="s">
        <v>45</v>
      </c>
      <c r="O16" s="27"/>
      <c r="P16" s="27"/>
      <c r="Q16" s="27"/>
      <c r="R16" s="27"/>
      <c r="S16" s="27"/>
      <c r="T16" s="27"/>
      <c r="U16" s="27"/>
      <c r="V16" s="27"/>
    </row>
    <row r="17" spans="1:22" s="28" customFormat="1" x14ac:dyDescent="0.45">
      <c r="A17" s="248"/>
      <c r="B17" s="243"/>
      <c r="C17" s="74" t="s">
        <v>59</v>
      </c>
      <c r="F17" s="74"/>
      <c r="G17" s="83" t="b">
        <f>IF(COUNTIF('Single focus area mapping'!C18, "T1")&gt;0, "T1")</f>
        <v>0</v>
      </c>
      <c r="H17" s="84" t="b">
        <f>IF(COUNTIF('Single focus area mapping'!C18, "T2")&gt;0, "T2")</f>
        <v>0</v>
      </c>
      <c r="I17" s="84" t="b">
        <f>IF(COUNTIF('Single focus area mapping'!C18, "T3")&gt;0, "T3")</f>
        <v>0</v>
      </c>
      <c r="J17" s="84" t="b">
        <f>IF(COUNTIF('Single focus area mapping'!C18, "T4")&gt;0, "T4")</f>
        <v>0</v>
      </c>
      <c r="K17" s="84" t="b">
        <f>IF(COUNTIF('Single focus area mapping'!C18, "T5")&gt;0, "T5")</f>
        <v>0</v>
      </c>
      <c r="L17" s="84" t="b">
        <f>IF(COUNTIF('Single focus area mapping'!C18, "T6")&gt;0, "T6")</f>
        <v>0</v>
      </c>
      <c r="M17" s="84" t="b">
        <f>IF(COUNTIF('Single focus area mapping'!C18, "T7")&gt;0, "T7")</f>
        <v>0</v>
      </c>
      <c r="N17" s="85" t="b">
        <f>IF(COUNTIF('Single focus area mapping'!J18, "T1")&gt;0, "T1")</f>
        <v>0</v>
      </c>
      <c r="O17" s="27"/>
      <c r="P17" s="27"/>
      <c r="Q17" s="27"/>
      <c r="R17" s="27"/>
      <c r="S17" s="27"/>
      <c r="T17" s="27"/>
      <c r="U17" s="27"/>
      <c r="V17" s="27"/>
    </row>
    <row r="18" spans="1:22" s="28" customFormat="1" ht="28" x14ac:dyDescent="0.45">
      <c r="A18" s="248"/>
      <c r="B18" s="243"/>
      <c r="C18" s="74" t="s">
        <v>60</v>
      </c>
      <c r="F18" s="74"/>
      <c r="G18" s="83" t="b">
        <f>IF(COUNTIF('Single focus area mapping'!C19, "T1")&gt;0, "T1")</f>
        <v>0</v>
      </c>
      <c r="H18" s="84" t="b">
        <f>IF(COUNTIF('Single focus area mapping'!C19, "T2")&gt;0, "T2")</f>
        <v>0</v>
      </c>
      <c r="I18" s="84" t="b">
        <f>IF(COUNTIF('Single focus area mapping'!C19, "T3")&gt;0, "T3")</f>
        <v>0</v>
      </c>
      <c r="J18" s="84" t="b">
        <f>IF(COUNTIF('Single focus area mapping'!C19, "T4")&gt;0, "T4")</f>
        <v>0</v>
      </c>
      <c r="K18" s="84" t="b">
        <f>IF(COUNTIF('Single focus area mapping'!C19, "T5")&gt;0, "T5")</f>
        <v>0</v>
      </c>
      <c r="L18" s="84" t="b">
        <f>IF(COUNTIF('Single focus area mapping'!C19, "T6")&gt;0, "T6")</f>
        <v>0</v>
      </c>
      <c r="M18" s="84" t="b">
        <f>IF(COUNTIF('Single focus area mapping'!C19, "T7")&gt;0, "T7")</f>
        <v>0</v>
      </c>
      <c r="N18" s="85" t="b">
        <f>IF(COUNTIF('Single focus area mapping'!J19, "T1")&gt;0, "T1")</f>
        <v>0</v>
      </c>
      <c r="O18" s="27"/>
      <c r="P18" s="27"/>
      <c r="Q18" s="27"/>
      <c r="R18" s="27"/>
      <c r="S18" s="27"/>
      <c r="T18" s="27"/>
      <c r="U18" s="27"/>
      <c r="V18" s="27"/>
    </row>
    <row r="19" spans="1:22" s="28" customFormat="1" x14ac:dyDescent="0.45">
      <c r="A19" s="248"/>
      <c r="B19" s="243"/>
      <c r="C19" s="74" t="s">
        <v>61</v>
      </c>
      <c r="F19" s="74"/>
      <c r="G19" s="83" t="b">
        <f>IF(COUNTIF('Single focus area mapping'!C20, "T1")&gt;0, "T1")</f>
        <v>0</v>
      </c>
      <c r="H19" s="84" t="b">
        <f>IF(COUNTIF('Single focus area mapping'!C20, "T2")&gt;0, "T2")</f>
        <v>0</v>
      </c>
      <c r="I19" s="84" t="b">
        <f>IF(COUNTIF('Single focus area mapping'!C20, "T3")&gt;0, "T3")</f>
        <v>0</v>
      </c>
      <c r="J19" s="84" t="b">
        <f>IF(COUNTIF('Single focus area mapping'!C20, "T4")&gt;0, "T4")</f>
        <v>0</v>
      </c>
      <c r="K19" s="84" t="b">
        <f>IF(COUNTIF('Single focus area mapping'!C20, "T5")&gt;0, "T5")</f>
        <v>0</v>
      </c>
      <c r="L19" s="84" t="b">
        <f>IF(COUNTIF('Single focus area mapping'!C20, "T6")&gt;0, "T6")</f>
        <v>0</v>
      </c>
      <c r="M19" s="84" t="b">
        <f>IF(COUNTIF('Single focus area mapping'!C20, "T7")&gt;0, "T7")</f>
        <v>0</v>
      </c>
      <c r="N19" s="85" t="b">
        <f>IF(COUNTIF('Single focus area mapping'!J20, "T1")&gt;0, "T1")</f>
        <v>0</v>
      </c>
      <c r="O19" s="27"/>
      <c r="P19" s="27"/>
      <c r="Q19" s="27"/>
      <c r="R19" s="27"/>
      <c r="S19" s="27"/>
      <c r="T19" s="27"/>
      <c r="U19" s="27"/>
      <c r="V19" s="27"/>
    </row>
    <row r="20" spans="1:22" s="28" customFormat="1" x14ac:dyDescent="0.45">
      <c r="A20" s="248"/>
      <c r="B20" s="243"/>
      <c r="C20" s="74" t="s">
        <v>62</v>
      </c>
      <c r="F20" s="74"/>
      <c r="G20" s="83" t="b">
        <f>IF(COUNTIF('Single focus area mapping'!C21, "T1")&gt;0, "T1")</f>
        <v>0</v>
      </c>
      <c r="H20" s="84" t="b">
        <f>IF(COUNTIF('Single focus area mapping'!C21, "T2")&gt;0, "T2")</f>
        <v>0</v>
      </c>
      <c r="I20" s="84" t="b">
        <f>IF(COUNTIF('Single focus area mapping'!C21, "T3")&gt;0, "T3")</f>
        <v>0</v>
      </c>
      <c r="J20" s="84" t="b">
        <f>IF(COUNTIF('Single focus area mapping'!C21, "T4")&gt;0, "T4")</f>
        <v>0</v>
      </c>
      <c r="K20" s="84" t="b">
        <f>IF(COUNTIF('Single focus area mapping'!C21, "T5")&gt;0, "T5")</f>
        <v>0</v>
      </c>
      <c r="L20" s="84" t="b">
        <f>IF(COUNTIF('Single focus area mapping'!C21, "T6")&gt;0, "T6")</f>
        <v>0</v>
      </c>
      <c r="M20" s="84" t="b">
        <f>IF(COUNTIF('Single focus area mapping'!C21, "T7")&gt;0, "T7")</f>
        <v>0</v>
      </c>
      <c r="N20" s="85" t="b">
        <f>IF(COUNTIF('Single focus area mapping'!J21, "T1")&gt;0, "T1")</f>
        <v>0</v>
      </c>
      <c r="O20" s="27"/>
      <c r="P20" s="27"/>
      <c r="Q20" s="27"/>
      <c r="R20" s="27"/>
      <c r="S20" s="27"/>
      <c r="T20" s="27"/>
      <c r="U20" s="27"/>
      <c r="V20" s="27"/>
    </row>
    <row r="21" spans="1:22" s="28" customFormat="1" ht="15.5" x14ac:dyDescent="0.45">
      <c r="A21" s="248"/>
      <c r="B21" s="243"/>
      <c r="C21" s="75" t="s">
        <v>63</v>
      </c>
      <c r="D21" s="30"/>
      <c r="E21" s="30"/>
      <c r="F21" s="92"/>
      <c r="G21" s="86" t="s">
        <v>38</v>
      </c>
      <c r="H21" s="87" t="s">
        <v>39</v>
      </c>
      <c r="I21" s="87" t="s">
        <v>40</v>
      </c>
      <c r="J21" s="87" t="s">
        <v>41</v>
      </c>
      <c r="K21" s="87" t="s">
        <v>42</v>
      </c>
      <c r="L21" s="87" t="s">
        <v>43</v>
      </c>
      <c r="M21" s="87" t="s">
        <v>44</v>
      </c>
      <c r="N21" s="88" t="s">
        <v>45</v>
      </c>
      <c r="O21" s="27"/>
      <c r="P21" s="27"/>
      <c r="Q21" s="27"/>
      <c r="R21" s="27"/>
      <c r="S21" s="27"/>
      <c r="T21" s="27"/>
      <c r="U21" s="27"/>
      <c r="V21" s="27"/>
    </row>
    <row r="22" spans="1:22" s="28" customFormat="1" x14ac:dyDescent="0.45">
      <c r="A22" s="248"/>
      <c r="B22" s="243"/>
      <c r="C22" s="74" t="s">
        <v>64</v>
      </c>
      <c r="F22" s="74"/>
      <c r="G22" s="83" t="b">
        <f>IF(COUNTIF('Single focus area mapping'!C23, "T1")&gt;0, "T1")</f>
        <v>0</v>
      </c>
      <c r="H22" s="84" t="b">
        <f>IF(COUNTIF('Single focus area mapping'!C23, "T2")&gt;0, "T2")</f>
        <v>0</v>
      </c>
      <c r="I22" s="84" t="b">
        <f>IF(COUNTIF('Single focus area mapping'!C23, "T3")&gt;0, "T3")</f>
        <v>0</v>
      </c>
      <c r="J22" s="84" t="b">
        <f>IF(COUNTIF('Single focus area mapping'!C23, "T4")&gt;0, "T4")</f>
        <v>0</v>
      </c>
      <c r="K22" s="84" t="b">
        <f>IF(COUNTIF('Single focus area mapping'!C23, "T5")&gt;0, "T5")</f>
        <v>0</v>
      </c>
      <c r="L22" s="84" t="b">
        <f>IF(COUNTIF('Single focus area mapping'!C23, "T6")&gt;0, "T6")</f>
        <v>0</v>
      </c>
      <c r="M22" s="84" t="b">
        <f>IF(COUNTIF('Single focus area mapping'!C23, "T7")&gt;0, "T7")</f>
        <v>0</v>
      </c>
      <c r="N22" s="85" t="b">
        <f>IF(COUNTIF('Single focus area mapping'!J23, "T1")&gt;0, "T1")</f>
        <v>0</v>
      </c>
      <c r="O22" s="27"/>
      <c r="P22" s="27"/>
      <c r="Q22" s="27"/>
      <c r="R22" s="27"/>
      <c r="S22" s="27"/>
      <c r="T22" s="27"/>
      <c r="U22" s="27"/>
      <c r="V22" s="27"/>
    </row>
    <row r="23" spans="1:22" s="28" customFormat="1" x14ac:dyDescent="0.45">
      <c r="A23" s="248"/>
      <c r="B23" s="243"/>
      <c r="C23" s="74" t="s">
        <v>65</v>
      </c>
      <c r="F23" s="74"/>
      <c r="G23" s="83" t="b">
        <f>IF(COUNTIF('Single focus area mapping'!C24, "T1")&gt;0, "T1")</f>
        <v>0</v>
      </c>
      <c r="H23" s="84" t="b">
        <f>IF(COUNTIF('Single focus area mapping'!C24, "T2")&gt;0, "T2")</f>
        <v>0</v>
      </c>
      <c r="I23" s="84" t="b">
        <f>IF(COUNTIF('Single focus area mapping'!C24, "T3")&gt;0, "T3")</f>
        <v>0</v>
      </c>
      <c r="J23" s="84" t="b">
        <f>IF(COUNTIF('Single focus area mapping'!C24, "T4")&gt;0, "T4")</f>
        <v>0</v>
      </c>
      <c r="K23" s="84" t="b">
        <f>IF(COUNTIF('Single focus area mapping'!C24, "T5")&gt;0, "T5")</f>
        <v>0</v>
      </c>
      <c r="L23" s="84" t="b">
        <f>IF(COUNTIF('Single focus area mapping'!C24, "T6")&gt;0, "T6")</f>
        <v>0</v>
      </c>
      <c r="M23" s="84" t="b">
        <f>IF(COUNTIF('Single focus area mapping'!C24, "T7")&gt;0, "T7")</f>
        <v>0</v>
      </c>
      <c r="N23" s="85" t="b">
        <f>IF(COUNTIF('Single focus area mapping'!J24, "T1")&gt;0, "T1")</f>
        <v>0</v>
      </c>
      <c r="O23" s="27"/>
      <c r="P23" s="27"/>
      <c r="Q23" s="27"/>
      <c r="R23" s="27"/>
      <c r="S23" s="27"/>
      <c r="T23" s="27"/>
      <c r="U23" s="27"/>
      <c r="V23" s="27"/>
    </row>
    <row r="24" spans="1:22" s="28" customFormat="1" x14ac:dyDescent="0.45">
      <c r="A24" s="248"/>
      <c r="B24" s="243"/>
      <c r="C24" s="74" t="s">
        <v>66</v>
      </c>
      <c r="F24" s="74"/>
      <c r="G24" s="83" t="b">
        <f>IF(COUNTIF('Single focus area mapping'!C25, "T1")&gt;0, "T1")</f>
        <v>0</v>
      </c>
      <c r="H24" s="84" t="b">
        <f>IF(COUNTIF('Single focus area mapping'!C25, "T2")&gt;0, "T2")</f>
        <v>0</v>
      </c>
      <c r="I24" s="84" t="b">
        <f>IF(COUNTIF('Single focus area mapping'!C25, "T3")&gt;0, "T3")</f>
        <v>0</v>
      </c>
      <c r="J24" s="84" t="b">
        <f>IF(COUNTIF('Single focus area mapping'!C25, "T4")&gt;0, "T4")</f>
        <v>0</v>
      </c>
      <c r="K24" s="84" t="b">
        <f>IF(COUNTIF('Single focus area mapping'!C25, "T5")&gt;0, "T5")</f>
        <v>0</v>
      </c>
      <c r="L24" s="84" t="b">
        <f>IF(COUNTIF('Single focus area mapping'!C25, "T6")&gt;0, "T6")</f>
        <v>0</v>
      </c>
      <c r="M24" s="84" t="b">
        <f>IF(COUNTIF('Single focus area mapping'!C25, "T7")&gt;0, "T7")</f>
        <v>0</v>
      </c>
      <c r="N24" s="85" t="b">
        <f>IF(COUNTIF('Single focus area mapping'!J25, "T1")&gt;0, "T1")</f>
        <v>0</v>
      </c>
      <c r="O24" s="27"/>
      <c r="P24" s="27"/>
      <c r="Q24" s="27"/>
      <c r="R24" s="27"/>
      <c r="S24" s="27"/>
      <c r="T24" s="27"/>
      <c r="U24" s="27"/>
      <c r="V24" s="27"/>
    </row>
    <row r="25" spans="1:22" s="28" customFormat="1" x14ac:dyDescent="0.45">
      <c r="A25" s="248"/>
      <c r="B25" s="243"/>
      <c r="C25" s="74" t="s">
        <v>67</v>
      </c>
      <c r="F25" s="74"/>
      <c r="G25" s="83" t="b">
        <f>IF(COUNTIF('Single focus area mapping'!C26, "T1")&gt;0, "T1")</f>
        <v>0</v>
      </c>
      <c r="H25" s="84" t="b">
        <f>IF(COUNTIF('Single focus area mapping'!C26, "T2")&gt;0, "T2")</f>
        <v>0</v>
      </c>
      <c r="I25" s="84" t="b">
        <f>IF(COUNTIF('Single focus area mapping'!C26, "T3")&gt;0, "T3")</f>
        <v>0</v>
      </c>
      <c r="J25" s="84" t="b">
        <f>IF(COUNTIF('Single focus area mapping'!C26, "T4")&gt;0, "T4")</f>
        <v>0</v>
      </c>
      <c r="K25" s="84" t="b">
        <f>IF(COUNTIF('Single focus area mapping'!C26, "T5")&gt;0, "T5")</f>
        <v>0</v>
      </c>
      <c r="L25" s="84" t="b">
        <f>IF(COUNTIF('Single focus area mapping'!C26, "T6")&gt;0, "T6")</f>
        <v>0</v>
      </c>
      <c r="M25" s="84" t="b">
        <f>IF(COUNTIF('Single focus area mapping'!C26, "T7")&gt;0, "T7")</f>
        <v>0</v>
      </c>
      <c r="N25" s="85" t="b">
        <f>IF(COUNTIF('Single focus area mapping'!J26, "T1")&gt;0, "T1")</f>
        <v>0</v>
      </c>
      <c r="O25" s="27"/>
      <c r="P25" s="27"/>
      <c r="Q25" s="27"/>
      <c r="R25" s="27"/>
      <c r="S25" s="27"/>
      <c r="T25" s="27"/>
      <c r="U25" s="27"/>
      <c r="V25" s="27"/>
    </row>
    <row r="26" spans="1:22" s="28" customFormat="1" x14ac:dyDescent="0.45">
      <c r="A26" s="248"/>
      <c r="B26" s="243"/>
      <c r="C26" s="74" t="s">
        <v>68</v>
      </c>
      <c r="F26" s="74"/>
      <c r="G26" s="83" t="b">
        <f>IF(COUNTIF('Single focus area mapping'!C27, "T1")&gt;0, "T1")</f>
        <v>0</v>
      </c>
      <c r="H26" s="84" t="b">
        <f>IF(COUNTIF('Single focus area mapping'!C27, "T2")&gt;0, "T2")</f>
        <v>0</v>
      </c>
      <c r="I26" s="84" t="b">
        <f>IF(COUNTIF('Single focus area mapping'!C27, "T3")&gt;0, "T3")</f>
        <v>0</v>
      </c>
      <c r="J26" s="84" t="b">
        <f>IF(COUNTIF('Single focus area mapping'!C27, "T4")&gt;0, "T4")</f>
        <v>0</v>
      </c>
      <c r="K26" s="84" t="b">
        <f>IF(COUNTIF('Single focus area mapping'!C27, "T5")&gt;0, "T5")</f>
        <v>0</v>
      </c>
      <c r="L26" s="84" t="b">
        <f>IF(COUNTIF('Single focus area mapping'!C27, "T6")&gt;0, "T6")</f>
        <v>0</v>
      </c>
      <c r="M26" s="84" t="b">
        <f>IF(COUNTIF('Single focus area mapping'!C27, "T7")&gt;0, "T7")</f>
        <v>0</v>
      </c>
      <c r="N26" s="85" t="b">
        <f>IF(COUNTIF('Single focus area mapping'!J27, "T1")&gt;0, "T1")</f>
        <v>0</v>
      </c>
      <c r="O26" s="27"/>
      <c r="P26" s="27"/>
      <c r="Q26" s="27"/>
      <c r="R26" s="27"/>
      <c r="S26" s="27"/>
      <c r="T26" s="27"/>
      <c r="U26" s="27"/>
      <c r="V26" s="27"/>
    </row>
    <row r="27" spans="1:22" s="28" customFormat="1" x14ac:dyDescent="0.45">
      <c r="A27" s="248"/>
      <c r="B27" s="243"/>
      <c r="C27" s="74" t="s">
        <v>69</v>
      </c>
      <c r="F27" s="74"/>
      <c r="G27" s="83" t="b">
        <f>IF(COUNTIF('Single focus area mapping'!C28, "T1")&gt;0, "T1")</f>
        <v>0</v>
      </c>
      <c r="H27" s="84" t="b">
        <f>IF(COUNTIF('Single focus area mapping'!C28, "T2")&gt;0, "T2")</f>
        <v>0</v>
      </c>
      <c r="I27" s="84" t="b">
        <f>IF(COUNTIF('Single focus area mapping'!C28, "T3")&gt;0, "T3")</f>
        <v>0</v>
      </c>
      <c r="J27" s="84" t="b">
        <f>IF(COUNTIF('Single focus area mapping'!C28, "T4")&gt;0, "T4")</f>
        <v>0</v>
      </c>
      <c r="K27" s="84" t="b">
        <f>IF(COUNTIF('Single focus area mapping'!C28, "T5")&gt;0, "T5")</f>
        <v>0</v>
      </c>
      <c r="L27" s="84" t="b">
        <f>IF(COUNTIF('Single focus area mapping'!C28, "T6")&gt;0, "T6")</f>
        <v>0</v>
      </c>
      <c r="M27" s="84" t="b">
        <f>IF(COUNTIF('Single focus area mapping'!C28, "T7")&gt;0, "T7")</f>
        <v>0</v>
      </c>
      <c r="N27" s="85" t="b">
        <f>IF(COUNTIF('Single focus area mapping'!J28, "T1")&gt;0, "T1")</f>
        <v>0</v>
      </c>
      <c r="O27" s="27"/>
      <c r="P27" s="27"/>
      <c r="Q27" s="27"/>
      <c r="R27" s="27"/>
      <c r="S27" s="27"/>
      <c r="T27" s="27"/>
      <c r="U27" s="27"/>
      <c r="V27" s="27"/>
    </row>
    <row r="28" spans="1:22" s="28" customFormat="1" x14ac:dyDescent="0.45">
      <c r="A28" s="248"/>
      <c r="B28" s="243"/>
      <c r="C28" s="74" t="s">
        <v>70</v>
      </c>
      <c r="F28" s="74"/>
      <c r="G28" s="83" t="b">
        <f>IF(COUNTIF('Single focus area mapping'!C29, "T1")&gt;0, "T1")</f>
        <v>0</v>
      </c>
      <c r="H28" s="84" t="b">
        <f>IF(COUNTIF('Single focus area mapping'!C29, "T2")&gt;0, "T2")</f>
        <v>0</v>
      </c>
      <c r="I28" s="84" t="b">
        <f>IF(COUNTIF('Single focus area mapping'!C29, "T3")&gt;0, "T3")</f>
        <v>0</v>
      </c>
      <c r="J28" s="84" t="b">
        <f>IF(COUNTIF('Single focus area mapping'!C29, "T4")&gt;0, "T4")</f>
        <v>0</v>
      </c>
      <c r="K28" s="84" t="b">
        <f>IF(COUNTIF('Single focus area mapping'!C29, "T5")&gt;0, "T5")</f>
        <v>0</v>
      </c>
      <c r="L28" s="84" t="b">
        <f>IF(COUNTIF('Single focus area mapping'!C29, "T6")&gt;0, "T6")</f>
        <v>0</v>
      </c>
      <c r="M28" s="84" t="b">
        <f>IF(COUNTIF('Single focus area mapping'!C29, "T7")&gt;0, "T7")</f>
        <v>0</v>
      </c>
      <c r="N28" s="85" t="b">
        <f>IF(COUNTIF('Single focus area mapping'!J29, "T1")&gt;0, "T1")</f>
        <v>0</v>
      </c>
      <c r="O28" s="27"/>
      <c r="P28" s="27"/>
      <c r="Q28" s="27"/>
      <c r="R28" s="27"/>
      <c r="S28" s="27"/>
      <c r="T28" s="27"/>
      <c r="U28" s="27"/>
      <c r="V28" s="27"/>
    </row>
    <row r="29" spans="1:22" s="28" customFormat="1" ht="28" x14ac:dyDescent="0.45">
      <c r="A29" s="248"/>
      <c r="B29" s="243"/>
      <c r="C29" s="74" t="s">
        <v>71</v>
      </c>
      <c r="F29" s="74"/>
      <c r="G29" s="83" t="b">
        <f>IF(COUNTIF('Single focus area mapping'!C30, "T1")&gt;0, "T1")</f>
        <v>0</v>
      </c>
      <c r="H29" s="84" t="b">
        <f>IF(COUNTIF('Single focus area mapping'!C30, "T2")&gt;0, "T2")</f>
        <v>0</v>
      </c>
      <c r="I29" s="84" t="b">
        <f>IF(COUNTIF('Single focus area mapping'!C30, "T3")&gt;0, "T3")</f>
        <v>0</v>
      </c>
      <c r="J29" s="84" t="b">
        <f>IF(COUNTIF('Single focus area mapping'!C30, "T4")&gt;0, "T4")</f>
        <v>0</v>
      </c>
      <c r="K29" s="84" t="b">
        <f>IF(COUNTIF('Single focus area mapping'!C30, "T5")&gt;0, "T5")</f>
        <v>0</v>
      </c>
      <c r="L29" s="84" t="b">
        <f>IF(COUNTIF('Single focus area mapping'!C30, "T6")&gt;0, "T6")</f>
        <v>0</v>
      </c>
      <c r="M29" s="84" t="b">
        <f>IF(COUNTIF('Single focus area mapping'!C30, "T7")&gt;0, "T7")</f>
        <v>0</v>
      </c>
      <c r="N29" s="85" t="b">
        <f>IF(COUNTIF('Single focus area mapping'!J30, "T1")&gt;0, "T1")</f>
        <v>0</v>
      </c>
      <c r="O29" s="27"/>
      <c r="P29" s="27"/>
      <c r="Q29" s="27"/>
      <c r="R29" s="27"/>
      <c r="S29" s="27"/>
      <c r="T29" s="27"/>
      <c r="U29" s="27"/>
      <c r="V29" s="27"/>
    </row>
    <row r="30" spans="1:22" s="28" customFormat="1" x14ac:dyDescent="0.45">
      <c r="A30" s="248"/>
      <c r="B30" s="243"/>
      <c r="C30" s="74" t="s">
        <v>72</v>
      </c>
      <c r="F30" s="74"/>
      <c r="G30" s="83" t="b">
        <f>IF(COUNTIF('Single focus area mapping'!C31, "T1")&gt;0, "T1")</f>
        <v>0</v>
      </c>
      <c r="H30" s="84" t="b">
        <f>IF(COUNTIF('Single focus area mapping'!C31, "T2")&gt;0, "T2")</f>
        <v>0</v>
      </c>
      <c r="I30" s="84" t="b">
        <f>IF(COUNTIF('Single focus area mapping'!C31, "T3")&gt;0, "T3")</f>
        <v>0</v>
      </c>
      <c r="J30" s="84" t="b">
        <f>IF(COUNTIF('Single focus area mapping'!C31, "T4")&gt;0, "T4")</f>
        <v>0</v>
      </c>
      <c r="K30" s="84" t="b">
        <f>IF(COUNTIF('Single focus area mapping'!C31, "T5")&gt;0, "T5")</f>
        <v>0</v>
      </c>
      <c r="L30" s="84" t="b">
        <f>IF(COUNTIF('Single focus area mapping'!C31, "T6")&gt;0, "T6")</f>
        <v>0</v>
      </c>
      <c r="M30" s="84" t="b">
        <f>IF(COUNTIF('Single focus area mapping'!C31, "T7")&gt;0, "T7")</f>
        <v>0</v>
      </c>
      <c r="N30" s="85" t="b">
        <f>IF(COUNTIF('Single focus area mapping'!J31, "T1")&gt;0, "T1")</f>
        <v>0</v>
      </c>
      <c r="O30" s="27"/>
      <c r="P30" s="27"/>
      <c r="Q30" s="27"/>
      <c r="R30" s="27"/>
      <c r="S30" s="27"/>
      <c r="T30" s="27"/>
      <c r="U30" s="27"/>
      <c r="V30" s="27"/>
    </row>
    <row r="31" spans="1:22" s="28" customFormat="1" x14ac:dyDescent="0.45">
      <c r="A31" s="248"/>
      <c r="B31" s="243"/>
      <c r="C31" s="74" t="s">
        <v>73</v>
      </c>
      <c r="F31" s="74"/>
      <c r="G31" s="83" t="b">
        <f>IF(COUNTIF('Single focus area mapping'!C32, "T1")&gt;0, "T1")</f>
        <v>0</v>
      </c>
      <c r="H31" s="84" t="b">
        <f>IF(COUNTIF('Single focus area mapping'!C32, "T2")&gt;0, "T2")</f>
        <v>0</v>
      </c>
      <c r="I31" s="84" t="b">
        <f>IF(COUNTIF('Single focus area mapping'!C32, "T3")&gt;0, "T3")</f>
        <v>0</v>
      </c>
      <c r="J31" s="84" t="b">
        <f>IF(COUNTIF('Single focus area mapping'!C32, "T4")&gt;0, "T4")</f>
        <v>0</v>
      </c>
      <c r="K31" s="84" t="b">
        <f>IF(COUNTIF('Single focus area mapping'!C32, "T5")&gt;0, "T5")</f>
        <v>0</v>
      </c>
      <c r="L31" s="84" t="b">
        <f>IF(COUNTIF('Single focus area mapping'!C32, "T6")&gt;0, "T6")</f>
        <v>0</v>
      </c>
      <c r="M31" s="84" t="b">
        <f>IF(COUNTIF('Single focus area mapping'!C32, "T7")&gt;0, "T7")</f>
        <v>0</v>
      </c>
      <c r="N31" s="85" t="b">
        <f>IF(COUNTIF('Single focus area mapping'!J32, "T1")&gt;0, "T1")</f>
        <v>0</v>
      </c>
      <c r="O31" s="27"/>
      <c r="P31" s="27"/>
      <c r="Q31" s="27"/>
      <c r="R31" s="27"/>
      <c r="S31" s="27"/>
      <c r="T31" s="27"/>
      <c r="U31" s="27"/>
      <c r="V31" s="27"/>
    </row>
    <row r="32" spans="1:22" s="28" customFormat="1" x14ac:dyDescent="0.45">
      <c r="A32" s="248"/>
      <c r="B32" s="243"/>
      <c r="C32" s="74" t="s">
        <v>74</v>
      </c>
      <c r="F32" s="74"/>
      <c r="G32" s="83" t="b">
        <f>IF(COUNTIF('Single focus area mapping'!C33, "T1")&gt;0, "T1")</f>
        <v>0</v>
      </c>
      <c r="H32" s="84" t="b">
        <f>IF(COUNTIF('Single focus area mapping'!C33, "T2")&gt;0, "T2")</f>
        <v>0</v>
      </c>
      <c r="I32" s="84" t="b">
        <f>IF(COUNTIF('Single focus area mapping'!C33, "T3")&gt;0, "T3")</f>
        <v>0</v>
      </c>
      <c r="J32" s="84" t="b">
        <f>IF(COUNTIF('Single focus area mapping'!C33, "T4")&gt;0, "T4")</f>
        <v>0</v>
      </c>
      <c r="K32" s="84" t="b">
        <f>IF(COUNTIF('Single focus area mapping'!C33, "T5")&gt;0, "T5")</f>
        <v>0</v>
      </c>
      <c r="L32" s="84" t="b">
        <f>IF(COUNTIF('Single focus area mapping'!C33, "T6")&gt;0, "T6")</f>
        <v>0</v>
      </c>
      <c r="M32" s="84" t="b">
        <f>IF(COUNTIF('Single focus area mapping'!C33, "T7")&gt;0, "T7")</f>
        <v>0</v>
      </c>
      <c r="N32" s="85" t="b">
        <f>IF(COUNTIF('Single focus area mapping'!J33, "T1")&gt;0, "T1")</f>
        <v>0</v>
      </c>
      <c r="O32" s="27"/>
      <c r="P32" s="27"/>
      <c r="Q32" s="27"/>
      <c r="R32" s="27"/>
      <c r="S32" s="27"/>
      <c r="T32" s="27"/>
      <c r="U32" s="27"/>
      <c r="V32" s="27"/>
    </row>
    <row r="33" spans="1:22" s="28" customFormat="1" x14ac:dyDescent="0.45">
      <c r="A33" s="248"/>
      <c r="B33" s="243"/>
      <c r="C33" s="74" t="s">
        <v>75</v>
      </c>
      <c r="F33" s="74"/>
      <c r="G33" s="83" t="b">
        <f>IF(COUNTIF('Single focus area mapping'!C34, "T1")&gt;0, "T1")</f>
        <v>0</v>
      </c>
      <c r="H33" s="84" t="b">
        <f>IF(COUNTIF('Single focus area mapping'!C34, "T2")&gt;0, "T2")</f>
        <v>0</v>
      </c>
      <c r="I33" s="84" t="b">
        <f>IF(COUNTIF('Single focus area mapping'!C34, "T3")&gt;0, "T3")</f>
        <v>0</v>
      </c>
      <c r="J33" s="84" t="b">
        <f>IF(COUNTIF('Single focus area mapping'!C34, "T4")&gt;0, "T4")</f>
        <v>0</v>
      </c>
      <c r="K33" s="84" t="b">
        <f>IF(COUNTIF('Single focus area mapping'!C34, "T5")&gt;0, "T5")</f>
        <v>0</v>
      </c>
      <c r="L33" s="84" t="b">
        <f>IF(COUNTIF('Single focus area mapping'!C34, "T6")&gt;0, "T6")</f>
        <v>0</v>
      </c>
      <c r="M33" s="84" t="b">
        <f>IF(COUNTIF('Single focus area mapping'!C34, "T7")&gt;0, "T7")</f>
        <v>0</v>
      </c>
      <c r="N33" s="85" t="b">
        <f>IF(COUNTIF('Single focus area mapping'!J34, "T1")&gt;0, "T1")</f>
        <v>0</v>
      </c>
      <c r="O33" s="27"/>
      <c r="P33" s="27"/>
      <c r="Q33" s="27"/>
      <c r="R33" s="27"/>
      <c r="S33" s="27"/>
      <c r="T33" s="27"/>
      <c r="U33" s="27"/>
      <c r="V33" s="27"/>
    </row>
    <row r="34" spans="1:22" s="28" customFormat="1" x14ac:dyDescent="0.45">
      <c r="A34" s="248"/>
      <c r="B34" s="243"/>
      <c r="C34" s="74" t="s">
        <v>76</v>
      </c>
      <c r="F34" s="74"/>
      <c r="G34" s="83" t="b">
        <f>IF(COUNTIF('Single focus area mapping'!C35, "T1")&gt;0, "T1")</f>
        <v>0</v>
      </c>
      <c r="H34" s="84" t="b">
        <f>IF(COUNTIF('Single focus area mapping'!C35, "T2")&gt;0, "T2")</f>
        <v>0</v>
      </c>
      <c r="I34" s="84" t="b">
        <f>IF(COUNTIF('Single focus area mapping'!C35, "T3")&gt;0, "T3")</f>
        <v>0</v>
      </c>
      <c r="J34" s="84" t="b">
        <f>IF(COUNTIF('Single focus area mapping'!C35, "T4")&gt;0, "T4")</f>
        <v>0</v>
      </c>
      <c r="K34" s="84" t="b">
        <f>IF(COUNTIF('Single focus area mapping'!C35, "T5")&gt;0, "T5")</f>
        <v>0</v>
      </c>
      <c r="L34" s="84" t="b">
        <f>IF(COUNTIF('Single focus area mapping'!C35, "T6")&gt;0, "T6")</f>
        <v>0</v>
      </c>
      <c r="M34" s="84" t="b">
        <f>IF(COUNTIF('Single focus area mapping'!C35, "T7")&gt;0, "T7")</f>
        <v>0</v>
      </c>
      <c r="N34" s="85" t="b">
        <f>IF(COUNTIF('Single focus area mapping'!J35, "T1")&gt;0, "T1")</f>
        <v>0</v>
      </c>
      <c r="O34" s="27"/>
      <c r="P34" s="27"/>
      <c r="Q34" s="27"/>
      <c r="R34" s="27"/>
      <c r="S34" s="27"/>
      <c r="T34" s="27"/>
      <c r="U34" s="27"/>
      <c r="V34" s="27"/>
    </row>
    <row r="35" spans="1:22" s="28" customFormat="1" x14ac:dyDescent="0.45">
      <c r="A35" s="248"/>
      <c r="B35" s="243"/>
      <c r="C35" s="74" t="s">
        <v>77</v>
      </c>
      <c r="F35" s="74"/>
      <c r="G35" s="83" t="b">
        <f>IF(COUNTIF('Single focus area mapping'!C36, "T1")&gt;0, "T1")</f>
        <v>0</v>
      </c>
      <c r="H35" s="84" t="b">
        <f>IF(COUNTIF('Single focus area mapping'!C36, "T2")&gt;0, "T2")</f>
        <v>0</v>
      </c>
      <c r="I35" s="84" t="b">
        <f>IF(COUNTIF('Single focus area mapping'!C36, "T3")&gt;0, "T3")</f>
        <v>0</v>
      </c>
      <c r="J35" s="84" t="b">
        <f>IF(COUNTIF('Single focus area mapping'!C36, "T4")&gt;0, "T4")</f>
        <v>0</v>
      </c>
      <c r="K35" s="84" t="b">
        <f>IF(COUNTIF('Single focus area mapping'!C36, "T5")&gt;0, "T5")</f>
        <v>0</v>
      </c>
      <c r="L35" s="84" t="b">
        <f>IF(COUNTIF('Single focus area mapping'!C36, "T6")&gt;0, "T6")</f>
        <v>0</v>
      </c>
      <c r="M35" s="84" t="b">
        <f>IF(COUNTIF('Single focus area mapping'!C36, "T7")&gt;0, "T7")</f>
        <v>0</v>
      </c>
      <c r="N35" s="85" t="b">
        <f>IF(COUNTIF('Single focus area mapping'!J36, "T1")&gt;0, "T1")</f>
        <v>0</v>
      </c>
      <c r="O35" s="27"/>
      <c r="P35" s="27"/>
      <c r="Q35" s="27"/>
      <c r="R35" s="27"/>
      <c r="S35" s="27"/>
      <c r="T35" s="27"/>
      <c r="U35" s="27"/>
      <c r="V35" s="27"/>
    </row>
    <row r="36" spans="1:22" s="28" customFormat="1" x14ac:dyDescent="0.45">
      <c r="A36" s="248"/>
      <c r="B36" s="243"/>
      <c r="C36" s="74" t="s">
        <v>78</v>
      </c>
      <c r="F36" s="74"/>
      <c r="G36" s="83" t="b">
        <f>IF(COUNTIF('Single focus area mapping'!C37, "T1")&gt;0, "T1")</f>
        <v>0</v>
      </c>
      <c r="H36" s="84" t="b">
        <f>IF(COUNTIF('Single focus area mapping'!C37, "T2")&gt;0, "T2")</f>
        <v>0</v>
      </c>
      <c r="I36" s="84" t="b">
        <f>IF(COUNTIF('Single focus area mapping'!C37, "T3")&gt;0, "T3")</f>
        <v>0</v>
      </c>
      <c r="J36" s="84" t="b">
        <f>IF(COUNTIF('Single focus area mapping'!C37, "T4")&gt;0, "T4")</f>
        <v>0</v>
      </c>
      <c r="K36" s="84" t="b">
        <f>IF(COUNTIF('Single focus area mapping'!C37, "T5")&gt;0, "T5")</f>
        <v>0</v>
      </c>
      <c r="L36" s="84" t="b">
        <f>IF(COUNTIF('Single focus area mapping'!C37, "T6")&gt;0, "T6")</f>
        <v>0</v>
      </c>
      <c r="M36" s="84" t="b">
        <f>IF(COUNTIF('Single focus area mapping'!C37, "T7")&gt;0, "T7")</f>
        <v>0</v>
      </c>
      <c r="N36" s="85" t="b">
        <f>IF(COUNTIF('Single focus area mapping'!J37, "T1")&gt;0, "T1")</f>
        <v>0</v>
      </c>
      <c r="O36" s="27"/>
      <c r="P36" s="27"/>
      <c r="Q36" s="27"/>
      <c r="R36" s="27"/>
      <c r="S36" s="27"/>
      <c r="T36" s="27"/>
      <c r="U36" s="27"/>
      <c r="V36" s="27"/>
    </row>
    <row r="37" spans="1:22" s="28" customFormat="1" x14ac:dyDescent="0.45">
      <c r="A37" s="248"/>
      <c r="B37" s="243"/>
      <c r="C37" s="74" t="s">
        <v>79</v>
      </c>
      <c r="F37" s="74"/>
      <c r="G37" s="83" t="b">
        <f>IF(COUNTIF('Single focus area mapping'!C38, "T1")&gt;0, "T1")</f>
        <v>0</v>
      </c>
      <c r="H37" s="84" t="b">
        <f>IF(COUNTIF('Single focus area mapping'!C38, "T2")&gt;0, "T2")</f>
        <v>0</v>
      </c>
      <c r="I37" s="84" t="b">
        <f>IF(COUNTIF('Single focus area mapping'!C38, "T3")&gt;0, "T3")</f>
        <v>0</v>
      </c>
      <c r="J37" s="84" t="b">
        <f>IF(COUNTIF('Single focus area mapping'!C38, "T4")&gt;0, "T4")</f>
        <v>0</v>
      </c>
      <c r="K37" s="84" t="b">
        <f>IF(COUNTIF('Single focus area mapping'!C38, "T5")&gt;0, "T5")</f>
        <v>0</v>
      </c>
      <c r="L37" s="84" t="b">
        <f>IF(COUNTIF('Single focus area mapping'!C38, "T6")&gt;0, "T6")</f>
        <v>0</v>
      </c>
      <c r="M37" s="84" t="b">
        <f>IF(COUNTIF('Single focus area mapping'!C38, "T7")&gt;0, "T7")</f>
        <v>0</v>
      </c>
      <c r="N37" s="85" t="b">
        <f>IF(COUNTIF('Single focus area mapping'!J38, "T1")&gt;0, "T1")</f>
        <v>0</v>
      </c>
      <c r="O37" s="27"/>
      <c r="P37" s="27"/>
      <c r="Q37" s="27"/>
      <c r="R37" s="27"/>
      <c r="S37" s="27"/>
      <c r="T37" s="27"/>
      <c r="U37" s="27"/>
      <c r="V37" s="27"/>
    </row>
    <row r="38" spans="1:22" s="28" customFormat="1" x14ac:dyDescent="0.45">
      <c r="A38" s="248"/>
      <c r="B38" s="243"/>
      <c r="C38" s="74" t="s">
        <v>80</v>
      </c>
      <c r="F38" s="74"/>
      <c r="G38" s="83" t="b">
        <f>IF(COUNTIF('Single focus area mapping'!C39, "T1")&gt;0, "T1")</f>
        <v>0</v>
      </c>
      <c r="H38" s="84" t="b">
        <f>IF(COUNTIF('Single focus area mapping'!C39, "T2")&gt;0, "T2")</f>
        <v>0</v>
      </c>
      <c r="I38" s="84" t="b">
        <f>IF(COUNTIF('Single focus area mapping'!C39, "T3")&gt;0, "T3")</f>
        <v>0</v>
      </c>
      <c r="J38" s="84" t="b">
        <f>IF(COUNTIF('Single focus area mapping'!C39, "T4")&gt;0, "T4")</f>
        <v>0</v>
      </c>
      <c r="K38" s="84" t="b">
        <f>IF(COUNTIF('Single focus area mapping'!C39, "T5")&gt;0, "T5")</f>
        <v>0</v>
      </c>
      <c r="L38" s="84" t="b">
        <f>IF(COUNTIF('Single focus area mapping'!C39, "T6")&gt;0, "T6")</f>
        <v>0</v>
      </c>
      <c r="M38" s="84" t="b">
        <f>IF(COUNTIF('Single focus area mapping'!C39, "T7")&gt;0, "T7")</f>
        <v>0</v>
      </c>
      <c r="N38" s="85" t="b">
        <f>IF(COUNTIF('Single focus area mapping'!J39, "T1")&gt;0, "T1")</f>
        <v>0</v>
      </c>
      <c r="O38" s="27"/>
      <c r="P38" s="27"/>
      <c r="Q38" s="27"/>
      <c r="R38" s="27"/>
      <c r="S38" s="27"/>
      <c r="T38" s="27"/>
      <c r="U38" s="27"/>
      <c r="V38" s="27"/>
    </row>
    <row r="39" spans="1:22" s="28" customFormat="1" x14ac:dyDescent="0.45">
      <c r="A39" s="248"/>
      <c r="B39" s="243"/>
      <c r="C39" s="74" t="s">
        <v>81</v>
      </c>
      <c r="F39" s="74"/>
      <c r="G39" s="83" t="b">
        <f>IF(COUNTIF('Single focus area mapping'!C40, "T1")&gt;0, "T1")</f>
        <v>0</v>
      </c>
      <c r="H39" s="84" t="b">
        <f>IF(COUNTIF('Single focus area mapping'!C40, "T2")&gt;0, "T2")</f>
        <v>0</v>
      </c>
      <c r="I39" s="84" t="b">
        <f>IF(COUNTIF('Single focus area mapping'!C40, "T3")&gt;0, "T3")</f>
        <v>0</v>
      </c>
      <c r="J39" s="84" t="b">
        <f>IF(COUNTIF('Single focus area mapping'!C40, "T4")&gt;0, "T4")</f>
        <v>0</v>
      </c>
      <c r="K39" s="84" t="b">
        <f>IF(COUNTIF('Single focus area mapping'!C40, "T5")&gt;0, "T5")</f>
        <v>0</v>
      </c>
      <c r="L39" s="84" t="b">
        <f>IF(COUNTIF('Single focus area mapping'!C40, "T6")&gt;0, "T6")</f>
        <v>0</v>
      </c>
      <c r="M39" s="84" t="b">
        <f>IF(COUNTIF('Single focus area mapping'!C40, "T7")&gt;0, "T7")</f>
        <v>0</v>
      </c>
      <c r="N39" s="85" t="b">
        <f>IF(COUNTIF('Single focus area mapping'!J40, "T1")&gt;0, "T1")</f>
        <v>0</v>
      </c>
      <c r="O39" s="27"/>
      <c r="P39" s="27"/>
      <c r="Q39" s="27"/>
      <c r="R39" s="27"/>
      <c r="S39" s="27"/>
      <c r="T39" s="27"/>
      <c r="U39" s="27"/>
      <c r="V39" s="27"/>
    </row>
    <row r="40" spans="1:22" s="28" customFormat="1" x14ac:dyDescent="0.45">
      <c r="A40" s="248"/>
      <c r="B40" s="243"/>
      <c r="C40" s="74" t="s">
        <v>82</v>
      </c>
      <c r="F40" s="74"/>
      <c r="G40" s="83" t="b">
        <f>IF(COUNTIF('Single focus area mapping'!C41, "T1")&gt;0, "T1")</f>
        <v>0</v>
      </c>
      <c r="H40" s="84" t="b">
        <f>IF(COUNTIF('Single focus area mapping'!C41, "T2")&gt;0, "T2")</f>
        <v>0</v>
      </c>
      <c r="I40" s="84" t="b">
        <f>IF(COUNTIF('Single focus area mapping'!C41, "T3")&gt;0, "T3")</f>
        <v>0</v>
      </c>
      <c r="J40" s="84" t="b">
        <f>IF(COUNTIF('Single focus area mapping'!C41, "T4")&gt;0, "T4")</f>
        <v>0</v>
      </c>
      <c r="K40" s="84" t="b">
        <f>IF(COUNTIF('Single focus area mapping'!C41, "T5")&gt;0, "T5")</f>
        <v>0</v>
      </c>
      <c r="L40" s="84" t="b">
        <f>IF(COUNTIF('Single focus area mapping'!C41, "T6")&gt;0, "T6")</f>
        <v>0</v>
      </c>
      <c r="M40" s="84" t="b">
        <f>IF(COUNTIF('Single focus area mapping'!C41, "T7")&gt;0, "T7")</f>
        <v>0</v>
      </c>
      <c r="N40" s="85" t="b">
        <f>IF(COUNTIF('Single focus area mapping'!J41, "T1")&gt;0, "T1")</f>
        <v>0</v>
      </c>
      <c r="O40" s="27"/>
      <c r="P40" s="27"/>
      <c r="Q40" s="27"/>
      <c r="R40" s="27"/>
      <c r="S40" s="27"/>
      <c r="T40" s="27"/>
      <c r="U40" s="27"/>
      <c r="V40" s="27"/>
    </row>
    <row r="41" spans="1:22" s="28" customFormat="1" ht="15.5" x14ac:dyDescent="0.45">
      <c r="A41" s="248"/>
      <c r="B41" s="243"/>
      <c r="C41" s="75" t="s">
        <v>83</v>
      </c>
      <c r="D41" s="30"/>
      <c r="E41" s="30"/>
      <c r="F41" s="92"/>
      <c r="G41" s="86" t="s">
        <v>38</v>
      </c>
      <c r="H41" s="87" t="s">
        <v>39</v>
      </c>
      <c r="I41" s="87" t="s">
        <v>40</v>
      </c>
      <c r="J41" s="87" t="s">
        <v>41</v>
      </c>
      <c r="K41" s="87" t="s">
        <v>42</v>
      </c>
      <c r="L41" s="87" t="s">
        <v>43</v>
      </c>
      <c r="M41" s="87" t="s">
        <v>44</v>
      </c>
      <c r="N41" s="88" t="s">
        <v>45</v>
      </c>
      <c r="O41" s="27"/>
      <c r="P41" s="27"/>
      <c r="Q41" s="27"/>
      <c r="R41" s="27"/>
      <c r="S41" s="27"/>
      <c r="T41" s="27"/>
      <c r="U41" s="27"/>
      <c r="V41" s="27"/>
    </row>
    <row r="42" spans="1:22" s="28" customFormat="1" ht="28" x14ac:dyDescent="0.45">
      <c r="A42" s="248"/>
      <c r="B42" s="243"/>
      <c r="C42" s="74" t="s">
        <v>84</v>
      </c>
      <c r="F42" s="74"/>
      <c r="G42" s="83" t="b">
        <f>IF(COUNTIF('Single focus area mapping'!C43, "T1")&gt;0, "T1")</f>
        <v>0</v>
      </c>
      <c r="H42" s="84" t="b">
        <f>IF(COUNTIF('Single focus area mapping'!C43, "T2")&gt;0, "T2")</f>
        <v>0</v>
      </c>
      <c r="I42" s="84" t="b">
        <f>IF(COUNTIF('Single focus area mapping'!C43, "T3")&gt;0, "T3")</f>
        <v>0</v>
      </c>
      <c r="J42" s="84" t="b">
        <f>IF(COUNTIF('Single focus area mapping'!C43, "T4")&gt;0, "T4")</f>
        <v>0</v>
      </c>
      <c r="K42" s="84" t="b">
        <f>IF(COUNTIF('Single focus area mapping'!C43, "T5")&gt;0, "T5")</f>
        <v>0</v>
      </c>
      <c r="L42" s="84" t="b">
        <f>IF(COUNTIF('Single focus area mapping'!C43, "T6")&gt;0, "T6")</f>
        <v>0</v>
      </c>
      <c r="M42" s="84" t="b">
        <f>IF(COUNTIF('Single focus area mapping'!C43, "T7")&gt;0, "T7")</f>
        <v>0</v>
      </c>
      <c r="N42" s="85" t="b">
        <f>IF(COUNTIF('Single focus area mapping'!J43, "T1")&gt;0, "T1")</f>
        <v>0</v>
      </c>
      <c r="O42" s="27"/>
      <c r="P42" s="27"/>
      <c r="Q42" s="27"/>
      <c r="R42" s="27"/>
      <c r="S42" s="27"/>
      <c r="T42" s="27"/>
      <c r="U42" s="27"/>
      <c r="V42" s="27"/>
    </row>
    <row r="43" spans="1:22" s="28" customFormat="1" x14ac:dyDescent="0.45">
      <c r="A43" s="248"/>
      <c r="B43" s="243"/>
      <c r="C43" s="74" t="s">
        <v>85</v>
      </c>
      <c r="F43" s="74"/>
      <c r="G43" s="83" t="b">
        <f>IF(COUNTIF('Single focus area mapping'!C44, "T1")&gt;0, "T1")</f>
        <v>0</v>
      </c>
      <c r="H43" s="84" t="b">
        <f>IF(COUNTIF('Single focus area mapping'!C44, "T2")&gt;0, "T2")</f>
        <v>0</v>
      </c>
      <c r="I43" s="84" t="b">
        <f>IF(COUNTIF('Single focus area mapping'!C44, "T3")&gt;0, "T3")</f>
        <v>0</v>
      </c>
      <c r="J43" s="84" t="b">
        <f>IF(COUNTIF('Single focus area mapping'!C44, "T4")&gt;0, "T4")</f>
        <v>0</v>
      </c>
      <c r="K43" s="84" t="b">
        <f>IF(COUNTIF('Single focus area mapping'!C44, "T5")&gt;0, "T5")</f>
        <v>0</v>
      </c>
      <c r="L43" s="84" t="b">
        <f>IF(COUNTIF('Single focus area mapping'!C44, "T6")&gt;0, "T6")</f>
        <v>0</v>
      </c>
      <c r="M43" s="84" t="b">
        <f>IF(COUNTIF('Single focus area mapping'!C44, "T7")&gt;0, "T7")</f>
        <v>0</v>
      </c>
      <c r="N43" s="85" t="b">
        <f>IF(COUNTIF('Single focus area mapping'!J44, "T1")&gt;0, "T1")</f>
        <v>0</v>
      </c>
      <c r="O43" s="27"/>
      <c r="P43" s="27"/>
      <c r="Q43" s="27"/>
      <c r="R43" s="27"/>
      <c r="S43" s="27"/>
      <c r="T43" s="27"/>
      <c r="U43" s="27"/>
      <c r="V43" s="27"/>
    </row>
    <row r="44" spans="1:22" s="28" customFormat="1" x14ac:dyDescent="0.45">
      <c r="A44" s="248"/>
      <c r="B44" s="243"/>
      <c r="C44" s="74" t="s">
        <v>86</v>
      </c>
      <c r="F44" s="74"/>
      <c r="G44" s="83" t="b">
        <f>IF(COUNTIF('Single focus area mapping'!C45, "T1")&gt;0, "T1")</f>
        <v>0</v>
      </c>
      <c r="H44" s="84" t="b">
        <f>IF(COUNTIF('Single focus area mapping'!C45, "T2")&gt;0, "T2")</f>
        <v>0</v>
      </c>
      <c r="I44" s="84" t="b">
        <f>IF(COUNTIF('Single focus area mapping'!C45, "T3")&gt;0, "T3")</f>
        <v>0</v>
      </c>
      <c r="J44" s="84" t="b">
        <f>IF(COUNTIF('Single focus area mapping'!C45, "T4")&gt;0, "T4")</f>
        <v>0</v>
      </c>
      <c r="K44" s="84" t="b">
        <f>IF(COUNTIF('Single focus area mapping'!C45, "T5")&gt;0, "T5")</f>
        <v>0</v>
      </c>
      <c r="L44" s="84" t="b">
        <f>IF(COUNTIF('Single focus area mapping'!C45, "T6")&gt;0, "T6")</f>
        <v>0</v>
      </c>
      <c r="M44" s="84" t="b">
        <f>IF(COUNTIF('Single focus area mapping'!C45, "T7")&gt;0, "T7")</f>
        <v>0</v>
      </c>
      <c r="N44" s="85" t="b">
        <f>IF(COUNTIF('Single focus area mapping'!J45, "T1")&gt;0, "T1")</f>
        <v>0</v>
      </c>
      <c r="O44" s="27"/>
      <c r="P44" s="27"/>
      <c r="Q44" s="27"/>
      <c r="R44" s="27"/>
      <c r="S44" s="27"/>
      <c r="T44" s="27"/>
      <c r="U44" s="27"/>
      <c r="V44" s="27"/>
    </row>
    <row r="45" spans="1:22" s="28" customFormat="1" x14ac:dyDescent="0.45">
      <c r="A45" s="248"/>
      <c r="B45" s="243"/>
      <c r="C45" s="74" t="s">
        <v>87</v>
      </c>
      <c r="F45" s="74"/>
      <c r="G45" s="83" t="b">
        <f>IF(COUNTIF('Single focus area mapping'!C46, "T1")&gt;0, "T1")</f>
        <v>0</v>
      </c>
      <c r="H45" s="84" t="b">
        <f>IF(COUNTIF('Single focus area mapping'!C46, "T2")&gt;0, "T2")</f>
        <v>0</v>
      </c>
      <c r="I45" s="84" t="b">
        <f>IF(COUNTIF('Single focus area mapping'!C46, "T3")&gt;0, "T3")</f>
        <v>0</v>
      </c>
      <c r="J45" s="84" t="b">
        <f>IF(COUNTIF('Single focus area mapping'!C46, "T4")&gt;0, "T4")</f>
        <v>0</v>
      </c>
      <c r="K45" s="84" t="b">
        <f>IF(COUNTIF('Single focus area mapping'!C46, "T5")&gt;0, "T5")</f>
        <v>0</v>
      </c>
      <c r="L45" s="84" t="b">
        <f>IF(COUNTIF('Single focus area mapping'!C46, "T6")&gt;0, "T6")</f>
        <v>0</v>
      </c>
      <c r="M45" s="84" t="b">
        <f>IF(COUNTIF('Single focus area mapping'!C46, "T7")&gt;0, "T7")</f>
        <v>0</v>
      </c>
      <c r="N45" s="85" t="b">
        <f>IF(COUNTIF('Single focus area mapping'!J46, "T1")&gt;0, "T1")</f>
        <v>0</v>
      </c>
      <c r="O45" s="27"/>
      <c r="P45" s="27"/>
      <c r="Q45" s="27"/>
      <c r="R45" s="27"/>
      <c r="S45" s="27"/>
      <c r="T45" s="27"/>
      <c r="U45" s="27"/>
      <c r="V45" s="27"/>
    </row>
    <row r="46" spans="1:22" s="28" customFormat="1" ht="14.5" thickBot="1" x14ac:dyDescent="0.5">
      <c r="A46" s="248"/>
      <c r="B46" s="244"/>
      <c r="C46" s="74" t="s">
        <v>88</v>
      </c>
      <c r="D46" s="31"/>
      <c r="E46" s="31"/>
      <c r="F46" s="74"/>
      <c r="G46" s="83" t="b">
        <f>IF(COUNTIF('Single focus area mapping'!C47, "T1")&gt;0, "T1")</f>
        <v>0</v>
      </c>
      <c r="H46" s="84" t="b">
        <f>IF(COUNTIF('Single focus area mapping'!C47, "T2")&gt;0, "T2")</f>
        <v>0</v>
      </c>
      <c r="I46" s="84" t="b">
        <f>IF(COUNTIF('Single focus area mapping'!C47, "T3")&gt;0, "T3")</f>
        <v>0</v>
      </c>
      <c r="J46" s="84" t="b">
        <f>IF(COUNTIF('Single focus area mapping'!C47, "T4")&gt;0, "T4")</f>
        <v>0</v>
      </c>
      <c r="K46" s="84" t="b">
        <f>IF(COUNTIF('Single focus area mapping'!C47, "T5")&gt;0, "T5")</f>
        <v>0</v>
      </c>
      <c r="L46" s="84" t="b">
        <f>IF(COUNTIF('Single focus area mapping'!C47, "T6")&gt;0, "T6")</f>
        <v>0</v>
      </c>
      <c r="M46" s="84" t="b">
        <f>IF(COUNTIF('Single focus area mapping'!C47, "T7")&gt;0, "T7")</f>
        <v>0</v>
      </c>
      <c r="N46" s="85" t="b">
        <f>IF(COUNTIF('Single focus area mapping'!J47, "T1")&gt;0, "T1")</f>
        <v>0</v>
      </c>
      <c r="O46" s="27"/>
      <c r="P46" s="27"/>
      <c r="Q46" s="27"/>
      <c r="R46" s="27"/>
      <c r="S46" s="27"/>
      <c r="T46" s="27"/>
      <c r="U46" s="27"/>
      <c r="V46" s="27"/>
    </row>
    <row r="47" spans="1:22" s="28" customFormat="1" ht="15.5" x14ac:dyDescent="0.45">
      <c r="A47" s="248"/>
      <c r="B47" s="242" t="s">
        <v>16</v>
      </c>
      <c r="C47" s="76" t="s">
        <v>37</v>
      </c>
      <c r="D47" s="32">
        <f>COUNTA('Single focus area mapping'!B50:B57,'Single focus area mapping'!B59:B66,'Single focus area mapping'!B68:B82,'Single focus area mapping'!B84:B89)</f>
        <v>37</v>
      </c>
      <c r="E47" s="32">
        <f>COUNTIF('Single focus area mapping'!D50:D82, "Completed")</f>
        <v>0</v>
      </c>
      <c r="F47" s="78">
        <f>E47/D47</f>
        <v>0</v>
      </c>
      <c r="G47" s="86" t="s">
        <v>38</v>
      </c>
      <c r="H47" s="87" t="s">
        <v>39</v>
      </c>
      <c r="I47" s="87" t="s">
        <v>40</v>
      </c>
      <c r="J47" s="87" t="s">
        <v>41</v>
      </c>
      <c r="K47" s="87" t="s">
        <v>42</v>
      </c>
      <c r="L47" s="87" t="s">
        <v>43</v>
      </c>
      <c r="M47" s="87" t="s">
        <v>44</v>
      </c>
      <c r="N47" s="88" t="s">
        <v>45</v>
      </c>
      <c r="O47" s="27"/>
      <c r="P47" s="27"/>
      <c r="Q47" s="27"/>
      <c r="R47" s="27"/>
      <c r="S47" s="27"/>
      <c r="T47" s="27"/>
      <c r="U47" s="27"/>
      <c r="V47" s="27"/>
    </row>
    <row r="48" spans="1:22" s="28" customFormat="1" x14ac:dyDescent="0.45">
      <c r="A48" s="248"/>
      <c r="B48" s="243"/>
      <c r="C48" s="74" t="s">
        <v>89</v>
      </c>
      <c r="F48" s="74"/>
      <c r="G48" s="83" t="b">
        <f>IF(COUNTIF('Single focus area mapping'!C50, "T1")&gt;0, "T1")</f>
        <v>0</v>
      </c>
      <c r="H48" s="84" t="b">
        <f>IF(COUNTIF('Single focus area mapping'!C50, "T2")&gt;0, "T2")</f>
        <v>0</v>
      </c>
      <c r="I48" s="84" t="b">
        <f>IF(COUNTIF('Single focus area mapping'!C50, "T3")&gt;0, "T3")</f>
        <v>0</v>
      </c>
      <c r="J48" s="84" t="b">
        <f>IF(COUNTIF('Single focus area mapping'!C50, "T4")&gt;0, "T4")</f>
        <v>0</v>
      </c>
      <c r="K48" s="84" t="b">
        <f>IF(COUNTIF('Single focus area mapping'!C50, "T5")&gt;0, "T5")</f>
        <v>0</v>
      </c>
      <c r="L48" s="84" t="b">
        <f>IF(COUNTIF('Single focus area mapping'!C50, "T6")&gt;0, "T6")</f>
        <v>0</v>
      </c>
      <c r="M48" s="84" t="b">
        <f>IF(COUNTIF('Single focus area mapping'!C50, "T7")&gt;0, "T7")</f>
        <v>0</v>
      </c>
      <c r="N48" s="85" t="b">
        <f>IF(COUNTIF('Single focus area mapping'!J50, "T1")&gt;0, "T1")</f>
        <v>0</v>
      </c>
      <c r="O48" s="27"/>
      <c r="P48" s="27"/>
      <c r="Q48" s="27"/>
      <c r="R48" s="27"/>
      <c r="S48" s="27"/>
      <c r="T48" s="27"/>
      <c r="U48" s="27"/>
      <c r="V48" s="27"/>
    </row>
    <row r="49" spans="1:22" s="28" customFormat="1" x14ac:dyDescent="0.45">
      <c r="A49" s="248"/>
      <c r="B49" s="243"/>
      <c r="C49" s="74" t="s">
        <v>90</v>
      </c>
      <c r="F49" s="74"/>
      <c r="G49" s="83" t="b">
        <f>IF(COUNTIF('Single focus area mapping'!C51, "T1")&gt;0, "T1")</f>
        <v>0</v>
      </c>
      <c r="H49" s="84" t="b">
        <f>IF(COUNTIF('Single focus area mapping'!C51, "T2")&gt;0, "T2")</f>
        <v>0</v>
      </c>
      <c r="I49" s="84" t="b">
        <f>IF(COUNTIF('Single focus area mapping'!C51, "T3")&gt;0, "T3")</f>
        <v>0</v>
      </c>
      <c r="J49" s="84" t="b">
        <f>IF(COUNTIF('Single focus area mapping'!C51, "T4")&gt;0, "T4")</f>
        <v>0</v>
      </c>
      <c r="K49" s="84" t="b">
        <f>IF(COUNTIF('Single focus area mapping'!C51, "T5")&gt;0, "T5")</f>
        <v>0</v>
      </c>
      <c r="L49" s="84" t="b">
        <f>IF(COUNTIF('Single focus area mapping'!C51, "T6")&gt;0, "T6")</f>
        <v>0</v>
      </c>
      <c r="M49" s="84" t="b">
        <f>IF(COUNTIF('Single focus area mapping'!C51, "T7")&gt;0, "T7")</f>
        <v>0</v>
      </c>
      <c r="N49" s="85" t="b">
        <f>IF(COUNTIF('Single focus area mapping'!J51, "T1")&gt;0, "T1")</f>
        <v>0</v>
      </c>
      <c r="O49" s="27"/>
      <c r="P49" s="27"/>
      <c r="Q49" s="27"/>
      <c r="R49" s="27"/>
      <c r="S49" s="27"/>
      <c r="T49" s="27"/>
      <c r="U49" s="27"/>
      <c r="V49" s="27"/>
    </row>
    <row r="50" spans="1:22" s="28" customFormat="1" ht="28" x14ac:dyDescent="0.45">
      <c r="A50" s="248"/>
      <c r="B50" s="243"/>
      <c r="C50" s="74" t="s">
        <v>91</v>
      </c>
      <c r="F50" s="74"/>
      <c r="G50" s="83" t="b">
        <f>IF(COUNTIF('Single focus area mapping'!C52, "T1")&gt;0, "T1")</f>
        <v>0</v>
      </c>
      <c r="H50" s="84" t="b">
        <f>IF(COUNTIF('Single focus area mapping'!C52, "T2")&gt;0, "T2")</f>
        <v>0</v>
      </c>
      <c r="I50" s="84" t="b">
        <f>IF(COUNTIF('Single focus area mapping'!C52, "T3")&gt;0, "T3")</f>
        <v>0</v>
      </c>
      <c r="J50" s="84" t="b">
        <f>IF(COUNTIF('Single focus area mapping'!C52, "T4")&gt;0, "T4")</f>
        <v>0</v>
      </c>
      <c r="K50" s="84" t="b">
        <f>IF(COUNTIF('Single focus area mapping'!C52, "T5")&gt;0, "T5")</f>
        <v>0</v>
      </c>
      <c r="L50" s="84" t="b">
        <f>IF(COUNTIF('Single focus area mapping'!C52, "T6")&gt;0, "T6")</f>
        <v>0</v>
      </c>
      <c r="M50" s="84" t="b">
        <f>IF(COUNTIF('Single focus area mapping'!C52, "T7")&gt;0, "T7")</f>
        <v>0</v>
      </c>
      <c r="N50" s="85" t="b">
        <f>IF(COUNTIF('Single focus area mapping'!J52, "T1")&gt;0, "T1")</f>
        <v>0</v>
      </c>
      <c r="O50" s="27"/>
      <c r="P50" s="27"/>
      <c r="Q50" s="27"/>
      <c r="R50" s="27"/>
      <c r="S50" s="27"/>
      <c r="T50" s="27"/>
      <c r="U50" s="27"/>
      <c r="V50" s="27"/>
    </row>
    <row r="51" spans="1:22" s="28" customFormat="1" x14ac:dyDescent="0.45">
      <c r="A51" s="248"/>
      <c r="B51" s="243"/>
      <c r="C51" s="74" t="s">
        <v>92</v>
      </c>
      <c r="F51" s="74"/>
      <c r="G51" s="83" t="b">
        <f>IF(COUNTIF('Single focus area mapping'!C53, "T1")&gt;0, "T1")</f>
        <v>0</v>
      </c>
      <c r="H51" s="84" t="b">
        <f>IF(COUNTIF('Single focus area mapping'!C53, "T2")&gt;0, "T2")</f>
        <v>0</v>
      </c>
      <c r="I51" s="84" t="b">
        <f>IF(COUNTIF('Single focus area mapping'!C53, "T3")&gt;0, "T3")</f>
        <v>0</v>
      </c>
      <c r="J51" s="84" t="b">
        <f>IF(COUNTIF('Single focus area mapping'!C53, "T4")&gt;0, "T4")</f>
        <v>0</v>
      </c>
      <c r="K51" s="84" t="b">
        <f>IF(COUNTIF('Single focus area mapping'!C53, "T5")&gt;0, "T5")</f>
        <v>0</v>
      </c>
      <c r="L51" s="84" t="b">
        <f>IF(COUNTIF('Single focus area mapping'!C53, "T6")&gt;0, "T6")</f>
        <v>0</v>
      </c>
      <c r="M51" s="84" t="b">
        <f>IF(COUNTIF('Single focus area mapping'!C53, "T7")&gt;0, "T7")</f>
        <v>0</v>
      </c>
      <c r="N51" s="85" t="b">
        <f>IF(COUNTIF('Single focus area mapping'!J53, "T1")&gt;0, "T1")</f>
        <v>0</v>
      </c>
      <c r="O51" s="27"/>
      <c r="P51" s="27"/>
      <c r="Q51" s="27"/>
      <c r="R51" s="27"/>
      <c r="S51" s="27"/>
      <c r="T51" s="27"/>
      <c r="U51" s="27"/>
      <c r="V51" s="27"/>
    </row>
    <row r="52" spans="1:22" s="28" customFormat="1" x14ac:dyDescent="0.45">
      <c r="A52" s="248"/>
      <c r="B52" s="243"/>
      <c r="C52" s="74" t="s">
        <v>93</v>
      </c>
      <c r="F52" s="74"/>
      <c r="G52" s="83" t="b">
        <f>IF(COUNTIF('Single focus area mapping'!C54, "T1")&gt;0, "T1")</f>
        <v>0</v>
      </c>
      <c r="H52" s="84" t="b">
        <f>IF(COUNTIF('Single focus area mapping'!C54, "T2")&gt;0, "T2")</f>
        <v>0</v>
      </c>
      <c r="I52" s="84" t="b">
        <f>IF(COUNTIF('Single focus area mapping'!C54, "T3")&gt;0, "T3")</f>
        <v>0</v>
      </c>
      <c r="J52" s="84" t="b">
        <f>IF(COUNTIF('Single focus area mapping'!C54, "T4")&gt;0, "T4")</f>
        <v>0</v>
      </c>
      <c r="K52" s="84" t="b">
        <f>IF(COUNTIF('Single focus area mapping'!C54, "T5")&gt;0, "T5")</f>
        <v>0</v>
      </c>
      <c r="L52" s="84" t="b">
        <f>IF(COUNTIF('Single focus area mapping'!C54, "T6")&gt;0, "T6")</f>
        <v>0</v>
      </c>
      <c r="M52" s="84" t="b">
        <f>IF(COUNTIF('Single focus area mapping'!C54, "T7")&gt;0, "T7")</f>
        <v>0</v>
      </c>
      <c r="N52" s="85" t="b">
        <f>IF(COUNTIF('Single focus area mapping'!J54, "T1")&gt;0, "T1")</f>
        <v>0</v>
      </c>
      <c r="O52" s="27"/>
      <c r="P52" s="27"/>
      <c r="Q52" s="27"/>
      <c r="R52" s="27"/>
      <c r="S52" s="27"/>
      <c r="T52" s="27"/>
      <c r="U52" s="27"/>
      <c r="V52" s="27"/>
    </row>
    <row r="53" spans="1:22" s="28" customFormat="1" ht="28" x14ac:dyDescent="0.45">
      <c r="A53" s="248"/>
      <c r="B53" s="243"/>
      <c r="C53" s="74" t="s">
        <v>94</v>
      </c>
      <c r="F53" s="74"/>
      <c r="G53" s="83" t="b">
        <f>IF(COUNTIF('Single focus area mapping'!C55, "T1")&gt;0, "T1")</f>
        <v>0</v>
      </c>
      <c r="H53" s="84" t="b">
        <f>IF(COUNTIF('Single focus area mapping'!C55, "T2")&gt;0, "T2")</f>
        <v>0</v>
      </c>
      <c r="I53" s="84" t="b">
        <f>IF(COUNTIF('Single focus area mapping'!C55, "T3")&gt;0, "T3")</f>
        <v>0</v>
      </c>
      <c r="J53" s="84" t="b">
        <f>IF(COUNTIF('Single focus area mapping'!C55, "T4")&gt;0, "T4")</f>
        <v>0</v>
      </c>
      <c r="K53" s="84" t="b">
        <f>IF(COUNTIF('Single focus area mapping'!C55, "T5")&gt;0, "T5")</f>
        <v>0</v>
      </c>
      <c r="L53" s="84" t="b">
        <f>IF(COUNTIF('Single focus area mapping'!C55, "T6")&gt;0, "T6")</f>
        <v>0</v>
      </c>
      <c r="M53" s="84" t="b">
        <f>IF(COUNTIF('Single focus area mapping'!C55, "T7")&gt;0, "T7")</f>
        <v>0</v>
      </c>
      <c r="N53" s="85" t="b">
        <f>IF(COUNTIF('Single focus area mapping'!J55, "T1")&gt;0, "T1")</f>
        <v>0</v>
      </c>
      <c r="O53" s="27"/>
      <c r="P53" s="27"/>
      <c r="Q53" s="27"/>
      <c r="R53" s="27"/>
      <c r="S53" s="27"/>
      <c r="T53" s="27"/>
      <c r="U53" s="27"/>
      <c r="V53" s="27"/>
    </row>
    <row r="54" spans="1:22" s="28" customFormat="1" ht="28" x14ac:dyDescent="0.45">
      <c r="A54" s="248"/>
      <c r="B54" s="243"/>
      <c r="C54" s="74" t="s">
        <v>95</v>
      </c>
      <c r="F54" s="74"/>
      <c r="G54" s="83" t="b">
        <f>IF(COUNTIF('Single focus area mapping'!C56, "T1")&gt;0, "T1")</f>
        <v>0</v>
      </c>
      <c r="H54" s="84" t="b">
        <f>IF(COUNTIF('Single focus area mapping'!C56, "T2")&gt;0, "T2")</f>
        <v>0</v>
      </c>
      <c r="I54" s="84" t="b">
        <f>IF(COUNTIF('Single focus area mapping'!C56, "T3")&gt;0, "T3")</f>
        <v>0</v>
      </c>
      <c r="J54" s="84" t="b">
        <f>IF(COUNTIF('Single focus area mapping'!C56, "T4")&gt;0, "T4")</f>
        <v>0</v>
      </c>
      <c r="K54" s="84" t="b">
        <f>IF(COUNTIF('Single focus area mapping'!C56, "T5")&gt;0, "T5")</f>
        <v>0</v>
      </c>
      <c r="L54" s="84" t="b">
        <f>IF(COUNTIF('Single focus area mapping'!C56, "T6")&gt;0, "T6")</f>
        <v>0</v>
      </c>
      <c r="M54" s="84" t="b">
        <f>IF(COUNTIF('Single focus area mapping'!C56, "T7")&gt;0, "T7")</f>
        <v>0</v>
      </c>
      <c r="N54" s="85" t="b">
        <f>IF(COUNTIF('Single focus area mapping'!J56, "T1")&gt;0, "T1")</f>
        <v>0</v>
      </c>
      <c r="O54" s="27"/>
      <c r="P54" s="27"/>
      <c r="Q54" s="27"/>
      <c r="R54" s="27"/>
      <c r="S54" s="27"/>
      <c r="T54" s="27"/>
      <c r="U54" s="27"/>
      <c r="V54" s="27"/>
    </row>
    <row r="55" spans="1:22" s="28" customFormat="1" x14ac:dyDescent="0.45">
      <c r="A55" s="248"/>
      <c r="B55" s="243"/>
      <c r="C55" s="74" t="s">
        <v>96</v>
      </c>
      <c r="F55" s="74"/>
      <c r="G55" s="83" t="b">
        <f>IF(COUNTIF('Single focus area mapping'!C57, "T1")&gt;0, "T1")</f>
        <v>0</v>
      </c>
      <c r="H55" s="84" t="b">
        <f>IF(COUNTIF('Single focus area mapping'!C57, "T2")&gt;0, "T2")</f>
        <v>0</v>
      </c>
      <c r="I55" s="84" t="b">
        <f>IF(COUNTIF('Single focus area mapping'!C57, "T3")&gt;0, "T3")</f>
        <v>0</v>
      </c>
      <c r="J55" s="84" t="b">
        <f>IF(COUNTIF('Single focus area mapping'!C57, "T4")&gt;0, "T4")</f>
        <v>0</v>
      </c>
      <c r="K55" s="84" t="b">
        <f>IF(COUNTIF('Single focus area mapping'!C57, "T5")&gt;0, "T5")</f>
        <v>0</v>
      </c>
      <c r="L55" s="84" t="b">
        <f>IF(COUNTIF('Single focus area mapping'!C57, "T6")&gt;0, "T6")</f>
        <v>0</v>
      </c>
      <c r="M55" s="84" t="b">
        <f>IF(COUNTIF('Single focus area mapping'!C57, "T7")&gt;0, "T7")</f>
        <v>0</v>
      </c>
      <c r="N55" s="85" t="b">
        <f>IF(COUNTIF('Single focus area mapping'!J57, "T1")&gt;0, "T1")</f>
        <v>0</v>
      </c>
      <c r="O55" s="27"/>
      <c r="P55" s="27"/>
      <c r="Q55" s="27"/>
      <c r="R55" s="27"/>
      <c r="S55" s="27"/>
      <c r="T55" s="27"/>
      <c r="U55" s="27"/>
      <c r="V55" s="27"/>
    </row>
    <row r="56" spans="1:22" s="28" customFormat="1" ht="15.5" x14ac:dyDescent="0.45">
      <c r="A56" s="248"/>
      <c r="B56" s="243"/>
      <c r="C56" s="75" t="s">
        <v>58</v>
      </c>
      <c r="D56" s="30"/>
      <c r="E56" s="30"/>
      <c r="F56" s="92"/>
      <c r="G56" s="86" t="s">
        <v>38</v>
      </c>
      <c r="H56" s="87" t="s">
        <v>39</v>
      </c>
      <c r="I56" s="87" t="s">
        <v>40</v>
      </c>
      <c r="J56" s="87" t="s">
        <v>41</v>
      </c>
      <c r="K56" s="87" t="s">
        <v>42</v>
      </c>
      <c r="L56" s="87" t="s">
        <v>43</v>
      </c>
      <c r="M56" s="87" t="s">
        <v>44</v>
      </c>
      <c r="N56" s="88" t="s">
        <v>45</v>
      </c>
      <c r="O56" s="27"/>
      <c r="P56" s="27"/>
      <c r="Q56" s="27"/>
      <c r="R56" s="27"/>
      <c r="S56" s="27"/>
      <c r="T56" s="27"/>
      <c r="U56" s="27"/>
      <c r="V56" s="27"/>
    </row>
    <row r="57" spans="1:22" s="28" customFormat="1" x14ac:dyDescent="0.45">
      <c r="A57" s="248"/>
      <c r="B57" s="243"/>
      <c r="C57" s="74" t="s">
        <v>97</v>
      </c>
      <c r="F57" s="74"/>
      <c r="G57" s="83" t="b">
        <f>IF(COUNTIF('Single focus area mapping'!C59, "T1")&gt;0, "T1")</f>
        <v>0</v>
      </c>
      <c r="H57" s="84" t="b">
        <f>IF(COUNTIF('Single focus area mapping'!C59, "T2")&gt;0, "T2")</f>
        <v>0</v>
      </c>
      <c r="I57" s="84" t="b">
        <f>IF(COUNTIF('Single focus area mapping'!C59, "T3")&gt;0, "T3")</f>
        <v>0</v>
      </c>
      <c r="J57" s="84" t="b">
        <f>IF(COUNTIF('Single focus area mapping'!C59, "T4")&gt;0, "T4")</f>
        <v>0</v>
      </c>
      <c r="K57" s="84" t="b">
        <f>IF(COUNTIF('Single focus area mapping'!C59, "T5")&gt;0, "T5")</f>
        <v>0</v>
      </c>
      <c r="L57" s="84" t="b">
        <f>IF(COUNTIF('Single focus area mapping'!C59, "T6")&gt;0, "T6")</f>
        <v>0</v>
      </c>
      <c r="M57" s="84" t="b">
        <f>IF(COUNTIF('Single focus area mapping'!C59, "T7")&gt;0, "T7")</f>
        <v>0</v>
      </c>
      <c r="N57" s="85" t="b">
        <f>IF(COUNTIF('Single focus area mapping'!J59, "T1")&gt;0, "T1")</f>
        <v>0</v>
      </c>
      <c r="O57" s="27"/>
      <c r="P57" s="27"/>
      <c r="Q57" s="27"/>
      <c r="R57" s="27"/>
      <c r="S57" s="27"/>
      <c r="T57" s="27"/>
      <c r="U57" s="27"/>
      <c r="V57" s="27"/>
    </row>
    <row r="58" spans="1:22" s="28" customFormat="1" x14ac:dyDescent="0.45">
      <c r="A58" s="248"/>
      <c r="B58" s="243"/>
      <c r="C58" s="74" t="s">
        <v>98</v>
      </c>
      <c r="F58" s="74"/>
      <c r="G58" s="83" t="b">
        <f>IF(COUNTIF('Single focus area mapping'!C60, "T1")&gt;0, "T1")</f>
        <v>0</v>
      </c>
      <c r="H58" s="84" t="b">
        <f>IF(COUNTIF('Single focus area mapping'!C60, "T2")&gt;0, "T2")</f>
        <v>0</v>
      </c>
      <c r="I58" s="84" t="b">
        <f>IF(COUNTIF('Single focus area mapping'!C60, "T3")&gt;0, "T3")</f>
        <v>0</v>
      </c>
      <c r="J58" s="84" t="b">
        <f>IF(COUNTIF('Single focus area mapping'!C60, "T4")&gt;0, "T4")</f>
        <v>0</v>
      </c>
      <c r="K58" s="84" t="b">
        <f>IF(COUNTIF('Single focus area mapping'!C60, "T5")&gt;0, "T5")</f>
        <v>0</v>
      </c>
      <c r="L58" s="84" t="b">
        <f>IF(COUNTIF('Single focus area mapping'!C60, "T6")&gt;0, "T6")</f>
        <v>0</v>
      </c>
      <c r="M58" s="84" t="b">
        <f>IF(COUNTIF('Single focus area mapping'!C60, "T7")&gt;0, "T7")</f>
        <v>0</v>
      </c>
      <c r="N58" s="85" t="b">
        <f>IF(COUNTIF('Single focus area mapping'!J60, "T1")&gt;0, "T1")</f>
        <v>0</v>
      </c>
      <c r="O58" s="27"/>
      <c r="P58" s="27"/>
      <c r="Q58" s="27"/>
      <c r="R58" s="27"/>
      <c r="S58" s="27"/>
      <c r="T58" s="27"/>
      <c r="U58" s="27"/>
      <c r="V58" s="27"/>
    </row>
    <row r="59" spans="1:22" s="28" customFormat="1" x14ac:dyDescent="0.45">
      <c r="A59" s="248"/>
      <c r="B59" s="243"/>
      <c r="C59" s="74" t="s">
        <v>99</v>
      </c>
      <c r="F59" s="74"/>
      <c r="G59" s="83" t="b">
        <f>IF(COUNTIF('Single focus area mapping'!C61, "T1")&gt;0, "T1")</f>
        <v>0</v>
      </c>
      <c r="H59" s="84" t="b">
        <f>IF(COUNTIF('Single focus area mapping'!C61, "T2")&gt;0, "T2")</f>
        <v>0</v>
      </c>
      <c r="I59" s="84" t="b">
        <f>IF(COUNTIF('Single focus area mapping'!C61, "T3")&gt;0, "T3")</f>
        <v>0</v>
      </c>
      <c r="J59" s="84" t="b">
        <f>IF(COUNTIF('Single focus area mapping'!C61, "T4")&gt;0, "T4")</f>
        <v>0</v>
      </c>
      <c r="K59" s="84" t="b">
        <f>IF(COUNTIF('Single focus area mapping'!C61, "T5")&gt;0, "T5")</f>
        <v>0</v>
      </c>
      <c r="L59" s="84" t="b">
        <f>IF(COUNTIF('Single focus area mapping'!C61, "T6")&gt;0, "T6")</f>
        <v>0</v>
      </c>
      <c r="M59" s="84" t="b">
        <f>IF(COUNTIF('Single focus area mapping'!C61, "T7")&gt;0, "T7")</f>
        <v>0</v>
      </c>
      <c r="N59" s="85" t="b">
        <f>IF(COUNTIF('Single focus area mapping'!J61, "T1")&gt;0, "T1")</f>
        <v>0</v>
      </c>
      <c r="O59" s="27"/>
      <c r="P59" s="27"/>
      <c r="Q59" s="27"/>
      <c r="R59" s="27"/>
      <c r="S59" s="27"/>
      <c r="T59" s="27"/>
      <c r="U59" s="27"/>
      <c r="V59" s="27"/>
    </row>
    <row r="60" spans="1:22" s="28" customFormat="1" x14ac:dyDescent="0.45">
      <c r="A60" s="248"/>
      <c r="B60" s="243"/>
      <c r="C60" s="74" t="s">
        <v>100</v>
      </c>
      <c r="F60" s="74"/>
      <c r="G60" s="83" t="b">
        <f>IF(COUNTIF('Single focus area mapping'!C62, "T1")&gt;0, "T1")</f>
        <v>0</v>
      </c>
      <c r="H60" s="84" t="b">
        <f>IF(COUNTIF('Single focus area mapping'!C62, "T2")&gt;0, "T2")</f>
        <v>0</v>
      </c>
      <c r="I60" s="84" t="b">
        <f>IF(COUNTIF('Single focus area mapping'!C62, "T3")&gt;0, "T3")</f>
        <v>0</v>
      </c>
      <c r="J60" s="84" t="b">
        <f>IF(COUNTIF('Single focus area mapping'!C62, "T4")&gt;0, "T4")</f>
        <v>0</v>
      </c>
      <c r="K60" s="84" t="b">
        <f>IF(COUNTIF('Single focus area mapping'!C62, "T5")&gt;0, "T5")</f>
        <v>0</v>
      </c>
      <c r="L60" s="84" t="b">
        <f>IF(COUNTIF('Single focus area mapping'!C62, "T6")&gt;0, "T6")</f>
        <v>0</v>
      </c>
      <c r="M60" s="84" t="b">
        <f>IF(COUNTIF('Single focus area mapping'!C62, "T7")&gt;0, "T7")</f>
        <v>0</v>
      </c>
      <c r="N60" s="85" t="b">
        <f>IF(COUNTIF('Single focus area mapping'!J62, "T1")&gt;0, "T1")</f>
        <v>0</v>
      </c>
      <c r="O60" s="27"/>
      <c r="P60" s="27"/>
      <c r="Q60" s="27"/>
      <c r="R60" s="27"/>
      <c r="S60" s="27"/>
      <c r="T60" s="27"/>
      <c r="U60" s="27"/>
      <c r="V60" s="27"/>
    </row>
    <row r="61" spans="1:22" s="28" customFormat="1" x14ac:dyDescent="0.45">
      <c r="A61" s="248"/>
      <c r="B61" s="243"/>
      <c r="C61" s="74" t="s">
        <v>101</v>
      </c>
      <c r="F61" s="74"/>
      <c r="G61" s="83" t="b">
        <f>IF(COUNTIF('Single focus area mapping'!C63, "T1")&gt;0, "T1")</f>
        <v>0</v>
      </c>
      <c r="H61" s="84" t="b">
        <f>IF(COUNTIF('Single focus area mapping'!C63, "T2")&gt;0, "T2")</f>
        <v>0</v>
      </c>
      <c r="I61" s="84" t="b">
        <f>IF(COUNTIF('Single focus area mapping'!C63, "T3")&gt;0, "T3")</f>
        <v>0</v>
      </c>
      <c r="J61" s="84" t="b">
        <f>IF(COUNTIF('Single focus area mapping'!C63, "T4")&gt;0, "T4")</f>
        <v>0</v>
      </c>
      <c r="K61" s="84" t="b">
        <f>IF(COUNTIF('Single focus area mapping'!C63, "T5")&gt;0, "T5")</f>
        <v>0</v>
      </c>
      <c r="L61" s="84" t="b">
        <f>IF(COUNTIF('Single focus area mapping'!C63, "T6")&gt;0, "T6")</f>
        <v>0</v>
      </c>
      <c r="M61" s="84" t="b">
        <f>IF(COUNTIF('Single focus area mapping'!C63, "T7")&gt;0, "T7")</f>
        <v>0</v>
      </c>
      <c r="N61" s="85" t="b">
        <f>IF(COUNTIF('Single focus area mapping'!J63, "T1")&gt;0, "T1")</f>
        <v>0</v>
      </c>
      <c r="O61" s="27"/>
      <c r="P61" s="27"/>
      <c r="Q61" s="27"/>
      <c r="R61" s="27"/>
      <c r="S61" s="27"/>
      <c r="T61" s="27"/>
      <c r="U61" s="27"/>
      <c r="V61" s="27"/>
    </row>
    <row r="62" spans="1:22" s="28" customFormat="1" x14ac:dyDescent="0.45">
      <c r="A62" s="248"/>
      <c r="B62" s="243"/>
      <c r="C62" s="74" t="s">
        <v>102</v>
      </c>
      <c r="F62" s="74"/>
      <c r="G62" s="83" t="b">
        <f>IF(COUNTIF('Single focus area mapping'!C64, "T1")&gt;0, "T1")</f>
        <v>0</v>
      </c>
      <c r="H62" s="84" t="b">
        <f>IF(COUNTIF('Single focus area mapping'!C64, "T2")&gt;0, "T2")</f>
        <v>0</v>
      </c>
      <c r="I62" s="84" t="b">
        <f>IF(COUNTIF('Single focus area mapping'!C64, "T3")&gt;0, "T3")</f>
        <v>0</v>
      </c>
      <c r="J62" s="84" t="b">
        <f>IF(COUNTIF('Single focus area mapping'!C64, "T4")&gt;0, "T4")</f>
        <v>0</v>
      </c>
      <c r="K62" s="84" t="b">
        <f>IF(COUNTIF('Single focus area mapping'!C64, "T5")&gt;0, "T5")</f>
        <v>0</v>
      </c>
      <c r="L62" s="84" t="b">
        <f>IF(COUNTIF('Single focus area mapping'!C64, "T6")&gt;0, "T6")</f>
        <v>0</v>
      </c>
      <c r="M62" s="84" t="b">
        <f>IF(COUNTIF('Single focus area mapping'!C64, "T7")&gt;0, "T7")</f>
        <v>0</v>
      </c>
      <c r="N62" s="85" t="b">
        <f>IF(COUNTIF('Single focus area mapping'!J64, "T1")&gt;0, "T1")</f>
        <v>0</v>
      </c>
      <c r="O62" s="27"/>
      <c r="P62" s="27"/>
      <c r="Q62" s="27"/>
      <c r="R62" s="27"/>
      <c r="S62" s="27"/>
      <c r="T62" s="27"/>
      <c r="U62" s="27"/>
      <c r="V62" s="27"/>
    </row>
    <row r="63" spans="1:22" s="28" customFormat="1" ht="27.5" customHeight="1" x14ac:dyDescent="0.45">
      <c r="A63" s="248"/>
      <c r="B63" s="243"/>
      <c r="C63" s="74" t="s">
        <v>103</v>
      </c>
      <c r="F63" s="74"/>
      <c r="G63" s="83" t="b">
        <f>IF(COUNTIF('Single focus area mapping'!C65, "T1")&gt;0, "T1")</f>
        <v>0</v>
      </c>
      <c r="H63" s="84" t="b">
        <f>IF(COUNTIF('Single focus area mapping'!C65, "T2")&gt;0, "T2")</f>
        <v>0</v>
      </c>
      <c r="I63" s="84" t="b">
        <f>IF(COUNTIF('Single focus area mapping'!C65, "T3")&gt;0, "T3")</f>
        <v>0</v>
      </c>
      <c r="J63" s="84" t="b">
        <f>IF(COUNTIF('Single focus area mapping'!C65, "T4")&gt;0, "T4")</f>
        <v>0</v>
      </c>
      <c r="K63" s="84" t="b">
        <f>IF(COUNTIF('Single focus area mapping'!C65, "T5")&gt;0, "T5")</f>
        <v>0</v>
      </c>
      <c r="L63" s="84" t="b">
        <f>IF(COUNTIF('Single focus area mapping'!C65, "T6")&gt;0, "T6")</f>
        <v>0</v>
      </c>
      <c r="M63" s="84" t="b">
        <f>IF(COUNTIF('Single focus area mapping'!C65, "T7")&gt;0, "T7")</f>
        <v>0</v>
      </c>
      <c r="N63" s="85" t="b">
        <f>IF(COUNTIF('Single focus area mapping'!J65, "T1")&gt;0, "T1")</f>
        <v>0</v>
      </c>
      <c r="O63" s="27"/>
      <c r="P63" s="27"/>
      <c r="Q63" s="27"/>
      <c r="R63" s="27"/>
      <c r="S63" s="27"/>
      <c r="T63" s="27"/>
      <c r="U63" s="27"/>
      <c r="V63" s="27"/>
    </row>
    <row r="64" spans="1:22" s="28" customFormat="1" x14ac:dyDescent="0.45">
      <c r="A64" s="248"/>
      <c r="B64" s="243"/>
      <c r="C64" s="74" t="s">
        <v>65</v>
      </c>
      <c r="F64" s="74"/>
      <c r="G64" s="83" t="b">
        <f>IF(COUNTIF('Single focus area mapping'!C66, "T1")&gt;0, "T1")</f>
        <v>0</v>
      </c>
      <c r="H64" s="84" t="b">
        <f>IF(COUNTIF('Single focus area mapping'!C66, "T2")&gt;0, "T2")</f>
        <v>0</v>
      </c>
      <c r="I64" s="84" t="b">
        <f>IF(COUNTIF('Single focus area mapping'!C66, "T3")&gt;0, "T3")</f>
        <v>0</v>
      </c>
      <c r="J64" s="84" t="b">
        <f>IF(COUNTIF('Single focus area mapping'!C66, "T4")&gt;0, "T4")</f>
        <v>0</v>
      </c>
      <c r="K64" s="84" t="b">
        <f>IF(COUNTIF('Single focus area mapping'!C66, "T5")&gt;0, "T5")</f>
        <v>0</v>
      </c>
      <c r="L64" s="84" t="b">
        <f>IF(COUNTIF('Single focus area mapping'!C66, "T6")&gt;0, "T6")</f>
        <v>0</v>
      </c>
      <c r="M64" s="84" t="b">
        <f>IF(COUNTIF('Single focus area mapping'!C66, "T7")&gt;0, "T7")</f>
        <v>0</v>
      </c>
      <c r="N64" s="85" t="b">
        <f>IF(COUNTIF('Single focus area mapping'!J66, "T1")&gt;0, "T1")</f>
        <v>0</v>
      </c>
      <c r="O64" s="27"/>
      <c r="P64" s="27"/>
      <c r="Q64" s="27"/>
      <c r="R64" s="27"/>
      <c r="S64" s="27"/>
      <c r="T64" s="27"/>
      <c r="U64" s="27"/>
      <c r="V64" s="27"/>
    </row>
    <row r="65" spans="1:22" s="28" customFormat="1" ht="15.5" x14ac:dyDescent="0.45">
      <c r="A65" s="248"/>
      <c r="B65" s="243"/>
      <c r="C65" s="75" t="s">
        <v>63</v>
      </c>
      <c r="D65" s="30"/>
      <c r="E65" s="30"/>
      <c r="F65" s="92"/>
      <c r="G65" s="86" t="s">
        <v>38</v>
      </c>
      <c r="H65" s="87" t="s">
        <v>39</v>
      </c>
      <c r="I65" s="87" t="s">
        <v>40</v>
      </c>
      <c r="J65" s="87" t="s">
        <v>41</v>
      </c>
      <c r="K65" s="87" t="s">
        <v>42</v>
      </c>
      <c r="L65" s="87" t="s">
        <v>43</v>
      </c>
      <c r="M65" s="87" t="s">
        <v>44</v>
      </c>
      <c r="N65" s="88" t="s">
        <v>45</v>
      </c>
      <c r="O65" s="27"/>
      <c r="P65" s="27"/>
      <c r="Q65" s="27"/>
      <c r="R65" s="27"/>
      <c r="S65" s="27"/>
      <c r="T65" s="27"/>
      <c r="U65" s="27"/>
      <c r="V65" s="27"/>
    </row>
    <row r="66" spans="1:22" s="28" customFormat="1" x14ac:dyDescent="0.45">
      <c r="A66" s="248"/>
      <c r="B66" s="243"/>
      <c r="C66" s="74" t="s">
        <v>104</v>
      </c>
      <c r="F66" s="74"/>
      <c r="G66" s="83" t="b">
        <f>IF(COUNTIF('Single focus area mapping'!C68, "T1")&gt;0, "T1")</f>
        <v>0</v>
      </c>
      <c r="H66" s="84" t="b">
        <f>IF(COUNTIF('Single focus area mapping'!C68, "T2")&gt;0, "T2")</f>
        <v>0</v>
      </c>
      <c r="I66" s="84" t="b">
        <f>IF(COUNTIF('Single focus area mapping'!C68, "T3")&gt;0, "T3")</f>
        <v>0</v>
      </c>
      <c r="J66" s="84" t="b">
        <f>IF(COUNTIF('Single focus area mapping'!C68, "T4")&gt;0, "T4")</f>
        <v>0</v>
      </c>
      <c r="K66" s="84" t="b">
        <f>IF(COUNTIF('Single focus area mapping'!C68, "T5")&gt;0, "T5")</f>
        <v>0</v>
      </c>
      <c r="L66" s="84" t="b">
        <f>IF(COUNTIF('Single focus area mapping'!C68, "T6")&gt;0, "T6")</f>
        <v>0</v>
      </c>
      <c r="M66" s="84" t="b">
        <f>IF(COUNTIF('Single focus area mapping'!C68, "T7")&gt;0, "T7")</f>
        <v>0</v>
      </c>
      <c r="N66" s="85" t="b">
        <f>IF(COUNTIF('Single focus area mapping'!J68, "T1")&gt;0, "T1")</f>
        <v>0</v>
      </c>
      <c r="O66" s="27"/>
      <c r="P66" s="27"/>
      <c r="Q66" s="27"/>
      <c r="R66" s="27"/>
      <c r="S66" s="27"/>
      <c r="T66" s="27"/>
      <c r="U66" s="27"/>
      <c r="V66" s="27"/>
    </row>
    <row r="67" spans="1:22" s="28" customFormat="1" x14ac:dyDescent="0.45">
      <c r="A67" s="248"/>
      <c r="B67" s="243"/>
      <c r="C67" s="74" t="s">
        <v>105</v>
      </c>
      <c r="F67" s="74"/>
      <c r="G67" s="83" t="b">
        <f>IF(COUNTIF('Single focus area mapping'!C69, "T1")&gt;0, "T1")</f>
        <v>0</v>
      </c>
      <c r="H67" s="84" t="b">
        <f>IF(COUNTIF('Single focus area mapping'!C69, "T2")&gt;0, "T2")</f>
        <v>0</v>
      </c>
      <c r="I67" s="84" t="b">
        <f>IF(COUNTIF('Single focus area mapping'!C69, "T3")&gt;0, "T3")</f>
        <v>0</v>
      </c>
      <c r="J67" s="84" t="b">
        <f>IF(COUNTIF('Single focus area mapping'!C69, "T4")&gt;0, "T4")</f>
        <v>0</v>
      </c>
      <c r="K67" s="84" t="b">
        <f>IF(COUNTIF('Single focus area mapping'!C69, "T5")&gt;0, "T5")</f>
        <v>0</v>
      </c>
      <c r="L67" s="84" t="b">
        <f>IF(COUNTIF('Single focus area mapping'!C69, "T6")&gt;0, "T6")</f>
        <v>0</v>
      </c>
      <c r="M67" s="84" t="b">
        <f>IF(COUNTIF('Single focus area mapping'!C69, "T7")&gt;0, "T7")</f>
        <v>0</v>
      </c>
      <c r="N67" s="85" t="b">
        <f>IF(COUNTIF('Single focus area mapping'!J69, "T1")&gt;0, "T1")</f>
        <v>0</v>
      </c>
      <c r="O67" s="27"/>
      <c r="P67" s="27"/>
      <c r="Q67" s="27"/>
      <c r="R67" s="27"/>
      <c r="S67" s="27"/>
      <c r="T67" s="27"/>
      <c r="U67" s="27"/>
      <c r="V67" s="27"/>
    </row>
    <row r="68" spans="1:22" s="28" customFormat="1" x14ac:dyDescent="0.45">
      <c r="A68" s="248"/>
      <c r="B68" s="243"/>
      <c r="C68" s="74" t="s">
        <v>106</v>
      </c>
      <c r="F68" s="74"/>
      <c r="G68" s="83" t="b">
        <f>IF(COUNTIF('Single focus area mapping'!C70, "T1")&gt;0, "T1")</f>
        <v>0</v>
      </c>
      <c r="H68" s="84" t="b">
        <f>IF(COUNTIF('Single focus area mapping'!C70, "T2")&gt;0, "T2")</f>
        <v>0</v>
      </c>
      <c r="I68" s="84" t="b">
        <f>IF(COUNTIF('Single focus area mapping'!C70, "T3")&gt;0, "T3")</f>
        <v>0</v>
      </c>
      <c r="J68" s="84" t="b">
        <f>IF(COUNTIF('Single focus area mapping'!C70, "T4")&gt;0, "T4")</f>
        <v>0</v>
      </c>
      <c r="K68" s="84" t="b">
        <f>IF(COUNTIF('Single focus area mapping'!C70, "T5")&gt;0, "T5")</f>
        <v>0</v>
      </c>
      <c r="L68" s="84" t="b">
        <f>IF(COUNTIF('Single focus area mapping'!C70, "T6")&gt;0, "T6")</f>
        <v>0</v>
      </c>
      <c r="M68" s="84" t="b">
        <f>IF(COUNTIF('Single focus area mapping'!C70, "T7")&gt;0, "T7")</f>
        <v>0</v>
      </c>
      <c r="N68" s="85" t="b">
        <f>IF(COUNTIF('Single focus area mapping'!J70, "T1")&gt;0, "T1")</f>
        <v>0</v>
      </c>
      <c r="O68" s="27"/>
      <c r="P68" s="27"/>
      <c r="Q68" s="27"/>
      <c r="R68" s="27"/>
      <c r="S68" s="27"/>
      <c r="T68" s="27"/>
      <c r="U68" s="27"/>
      <c r="V68" s="27"/>
    </row>
    <row r="69" spans="1:22" s="28" customFormat="1" x14ac:dyDescent="0.45">
      <c r="A69" s="248"/>
      <c r="B69" s="243"/>
      <c r="C69" s="74" t="s">
        <v>107</v>
      </c>
      <c r="F69" s="74"/>
      <c r="G69" s="83" t="b">
        <f>IF(COUNTIF('Single focus area mapping'!C71, "T1")&gt;0, "T1")</f>
        <v>0</v>
      </c>
      <c r="H69" s="84" t="b">
        <f>IF(COUNTIF('Single focus area mapping'!C71, "T2")&gt;0, "T2")</f>
        <v>0</v>
      </c>
      <c r="I69" s="84" t="b">
        <f>IF(COUNTIF('Single focus area mapping'!C71, "T3")&gt;0, "T3")</f>
        <v>0</v>
      </c>
      <c r="J69" s="84" t="b">
        <f>IF(COUNTIF('Single focus area mapping'!C71, "T4")&gt;0, "T4")</f>
        <v>0</v>
      </c>
      <c r="K69" s="84" t="b">
        <f>IF(COUNTIF('Single focus area mapping'!C71, "T5")&gt;0, "T5")</f>
        <v>0</v>
      </c>
      <c r="L69" s="84" t="b">
        <f>IF(COUNTIF('Single focus area mapping'!C71, "T6")&gt;0, "T6")</f>
        <v>0</v>
      </c>
      <c r="M69" s="84" t="b">
        <f>IF(COUNTIF('Single focus area mapping'!C71, "T7")&gt;0, "T7")</f>
        <v>0</v>
      </c>
      <c r="N69" s="85" t="b">
        <f>IF(COUNTIF('Single focus area mapping'!J71, "T1")&gt;0, "T1")</f>
        <v>0</v>
      </c>
      <c r="O69" s="27"/>
      <c r="P69" s="27"/>
      <c r="Q69" s="27"/>
      <c r="R69" s="27"/>
      <c r="S69" s="27"/>
      <c r="T69" s="27"/>
      <c r="U69" s="27"/>
      <c r="V69" s="27"/>
    </row>
    <row r="70" spans="1:22" s="28" customFormat="1" x14ac:dyDescent="0.45">
      <c r="A70" s="248"/>
      <c r="B70" s="243"/>
      <c r="C70" s="74" t="s">
        <v>108</v>
      </c>
      <c r="F70" s="74"/>
      <c r="G70" s="83" t="b">
        <f>IF(COUNTIF('Single focus area mapping'!C72, "T1")&gt;0, "T1")</f>
        <v>0</v>
      </c>
      <c r="H70" s="84" t="b">
        <f>IF(COUNTIF('Single focus area mapping'!C72, "T2")&gt;0, "T2")</f>
        <v>0</v>
      </c>
      <c r="I70" s="84" t="b">
        <f>IF(COUNTIF('Single focus area mapping'!C72, "T3")&gt;0, "T3")</f>
        <v>0</v>
      </c>
      <c r="J70" s="84" t="b">
        <f>IF(COUNTIF('Single focus area mapping'!C72, "T4")&gt;0, "T4")</f>
        <v>0</v>
      </c>
      <c r="K70" s="84" t="b">
        <f>IF(COUNTIF('Single focus area mapping'!C72, "T5")&gt;0, "T5")</f>
        <v>0</v>
      </c>
      <c r="L70" s="84" t="b">
        <f>IF(COUNTIF('Single focus area mapping'!C72, "T6")&gt;0, "T6")</f>
        <v>0</v>
      </c>
      <c r="M70" s="84" t="b">
        <f>IF(COUNTIF('Single focus area mapping'!C72, "T7")&gt;0, "T7")</f>
        <v>0</v>
      </c>
      <c r="N70" s="85" t="b">
        <f>IF(COUNTIF('Single focus area mapping'!J72, "T1")&gt;0, "T1")</f>
        <v>0</v>
      </c>
      <c r="O70" s="27"/>
      <c r="P70" s="27"/>
      <c r="Q70" s="27"/>
      <c r="R70" s="27"/>
      <c r="S70" s="27"/>
      <c r="T70" s="27"/>
      <c r="U70" s="27"/>
      <c r="V70" s="27"/>
    </row>
    <row r="71" spans="1:22" s="28" customFormat="1" ht="35.5" customHeight="1" x14ac:dyDescent="0.45">
      <c r="A71" s="248"/>
      <c r="B71" s="243"/>
      <c r="C71" s="74" t="s">
        <v>109</v>
      </c>
      <c r="F71" s="74"/>
      <c r="G71" s="83" t="b">
        <f>IF(COUNTIF('Single focus area mapping'!C73, "T1")&gt;0, "T1")</f>
        <v>0</v>
      </c>
      <c r="H71" s="84" t="b">
        <f>IF(COUNTIF('Single focus area mapping'!C73, "T2")&gt;0, "T2")</f>
        <v>0</v>
      </c>
      <c r="I71" s="84" t="b">
        <f>IF(COUNTIF('Single focus area mapping'!C73, "T3")&gt;0, "T3")</f>
        <v>0</v>
      </c>
      <c r="J71" s="84" t="b">
        <f>IF(COUNTIF('Single focus area mapping'!C73, "T4")&gt;0, "T4")</f>
        <v>0</v>
      </c>
      <c r="K71" s="84" t="b">
        <f>IF(COUNTIF('Single focus area mapping'!C73, "T5")&gt;0, "T5")</f>
        <v>0</v>
      </c>
      <c r="L71" s="84" t="b">
        <f>IF(COUNTIF('Single focus area mapping'!C73, "T6")&gt;0, "T6")</f>
        <v>0</v>
      </c>
      <c r="M71" s="84" t="b">
        <f>IF(COUNTIF('Single focus area mapping'!C73, "T7")&gt;0, "T7")</f>
        <v>0</v>
      </c>
      <c r="N71" s="85" t="b">
        <f>IF(COUNTIF('Single focus area mapping'!J73, "T1")&gt;0, "T1")</f>
        <v>0</v>
      </c>
      <c r="O71" s="27"/>
      <c r="P71" s="27"/>
      <c r="Q71" s="27"/>
      <c r="R71" s="27"/>
      <c r="S71" s="27"/>
      <c r="T71" s="27"/>
      <c r="U71" s="27"/>
      <c r="V71" s="27"/>
    </row>
    <row r="72" spans="1:22" s="28" customFormat="1" x14ac:dyDescent="0.45">
      <c r="A72" s="248"/>
      <c r="B72" s="243"/>
      <c r="C72" s="74" t="s">
        <v>110</v>
      </c>
      <c r="F72" s="74"/>
      <c r="G72" s="83" t="b">
        <f>IF(COUNTIF('Single focus area mapping'!C74, "T1")&gt;0, "T1")</f>
        <v>0</v>
      </c>
      <c r="H72" s="84" t="b">
        <f>IF(COUNTIF('Single focus area mapping'!C74, "T2")&gt;0, "T2")</f>
        <v>0</v>
      </c>
      <c r="I72" s="84" t="b">
        <f>IF(COUNTIF('Single focus area mapping'!C74, "T3")&gt;0, "T3")</f>
        <v>0</v>
      </c>
      <c r="J72" s="84" t="b">
        <f>IF(COUNTIF('Single focus area mapping'!C74, "T4")&gt;0, "T4")</f>
        <v>0</v>
      </c>
      <c r="K72" s="84" t="b">
        <f>IF(COUNTIF('Single focus area mapping'!C74, "T5")&gt;0, "T5")</f>
        <v>0</v>
      </c>
      <c r="L72" s="84" t="b">
        <f>IF(COUNTIF('Single focus area mapping'!C74, "T6")&gt;0, "T6")</f>
        <v>0</v>
      </c>
      <c r="M72" s="84" t="b">
        <f>IF(COUNTIF('Single focus area mapping'!C74, "T7")&gt;0, "T7")</f>
        <v>0</v>
      </c>
      <c r="N72" s="85" t="b">
        <f>IF(COUNTIF('Single focus area mapping'!J74, "T1")&gt;0, "T1")</f>
        <v>0</v>
      </c>
      <c r="O72" s="27"/>
      <c r="P72" s="27"/>
      <c r="Q72" s="27"/>
      <c r="R72" s="27"/>
      <c r="S72" s="27"/>
      <c r="T72" s="27"/>
      <c r="U72" s="27"/>
      <c r="V72" s="27"/>
    </row>
    <row r="73" spans="1:22" s="28" customFormat="1" x14ac:dyDescent="0.45">
      <c r="A73" s="248"/>
      <c r="B73" s="243"/>
      <c r="C73" s="74" t="s">
        <v>76</v>
      </c>
      <c r="F73" s="74"/>
      <c r="G73" s="83" t="b">
        <f>IF(COUNTIF('Single focus area mapping'!C75, "T1")&gt;0, "T1")</f>
        <v>0</v>
      </c>
      <c r="H73" s="84" t="b">
        <f>IF(COUNTIF('Single focus area mapping'!C75, "T2")&gt;0, "T2")</f>
        <v>0</v>
      </c>
      <c r="I73" s="84" t="b">
        <f>IF(COUNTIF('Single focus area mapping'!C75, "T3")&gt;0, "T3")</f>
        <v>0</v>
      </c>
      <c r="J73" s="84" t="b">
        <f>IF(COUNTIF('Single focus area mapping'!C75, "T4")&gt;0, "T4")</f>
        <v>0</v>
      </c>
      <c r="K73" s="84" t="b">
        <f>IF(COUNTIF('Single focus area mapping'!C75, "T5")&gt;0, "T5")</f>
        <v>0</v>
      </c>
      <c r="L73" s="84" t="b">
        <f>IF(COUNTIF('Single focus area mapping'!C75, "T6")&gt;0, "T6")</f>
        <v>0</v>
      </c>
      <c r="M73" s="84" t="b">
        <f>IF(COUNTIF('Single focus area mapping'!C75, "T7")&gt;0, "T7")</f>
        <v>0</v>
      </c>
      <c r="N73" s="85" t="b">
        <f>IF(COUNTIF('Single focus area mapping'!J75, "T1")&gt;0, "T1")</f>
        <v>0</v>
      </c>
      <c r="O73" s="27"/>
      <c r="P73" s="27"/>
      <c r="Q73" s="27"/>
      <c r="R73" s="27"/>
      <c r="S73" s="27"/>
      <c r="T73" s="27"/>
      <c r="U73" s="27"/>
      <c r="V73" s="27"/>
    </row>
    <row r="74" spans="1:22" s="28" customFormat="1" x14ac:dyDescent="0.45">
      <c r="A74" s="248"/>
      <c r="B74" s="243"/>
      <c r="C74" s="74" t="s">
        <v>75</v>
      </c>
      <c r="F74" s="74"/>
      <c r="G74" s="83" t="b">
        <f>IF(COUNTIF('Single focus area mapping'!C76, "T1")&gt;0, "T1")</f>
        <v>0</v>
      </c>
      <c r="H74" s="84" t="b">
        <f>IF(COUNTIF('Single focus area mapping'!C76, "T2")&gt;0, "T2")</f>
        <v>0</v>
      </c>
      <c r="I74" s="84" t="b">
        <f>IF(COUNTIF('Single focus area mapping'!C76, "T3")&gt;0, "T3")</f>
        <v>0</v>
      </c>
      <c r="J74" s="84" t="b">
        <f>IF(COUNTIF('Single focus area mapping'!C76, "T4")&gt;0, "T4")</f>
        <v>0</v>
      </c>
      <c r="K74" s="84" t="b">
        <f>IF(COUNTIF('Single focus area mapping'!C76, "T5")&gt;0, "T5")</f>
        <v>0</v>
      </c>
      <c r="L74" s="84" t="b">
        <f>IF(COUNTIF('Single focus area mapping'!C76, "T6")&gt;0, "T6")</f>
        <v>0</v>
      </c>
      <c r="M74" s="84" t="b">
        <f>IF(COUNTIF('Single focus area mapping'!C76, "T7")&gt;0, "T7")</f>
        <v>0</v>
      </c>
      <c r="N74" s="85" t="b">
        <f>IF(COUNTIF('Single focus area mapping'!J76, "T1")&gt;0, "T1")</f>
        <v>0</v>
      </c>
      <c r="O74" s="27"/>
      <c r="P74" s="27"/>
      <c r="Q74" s="27"/>
      <c r="R74" s="27"/>
      <c r="S74" s="27"/>
      <c r="T74" s="27"/>
      <c r="U74" s="27"/>
      <c r="V74" s="27"/>
    </row>
    <row r="75" spans="1:22" s="28" customFormat="1" x14ac:dyDescent="0.45">
      <c r="A75" s="248"/>
      <c r="B75" s="243"/>
      <c r="C75" s="74" t="s">
        <v>77</v>
      </c>
      <c r="F75" s="74"/>
      <c r="G75" s="83" t="b">
        <f>IF(COUNTIF('Single focus area mapping'!C77, "T1")&gt;0, "T1")</f>
        <v>0</v>
      </c>
      <c r="H75" s="84" t="b">
        <f>IF(COUNTIF('Single focus area mapping'!C77, "T2")&gt;0, "T2")</f>
        <v>0</v>
      </c>
      <c r="I75" s="84" t="b">
        <f>IF(COUNTIF('Single focus area mapping'!C77, "T3")&gt;0, "T3")</f>
        <v>0</v>
      </c>
      <c r="J75" s="84" t="b">
        <f>IF(COUNTIF('Single focus area mapping'!C77, "T4")&gt;0, "T4")</f>
        <v>0</v>
      </c>
      <c r="K75" s="84" t="b">
        <f>IF(COUNTIF('Single focus area mapping'!C77, "T5")&gt;0, "T5")</f>
        <v>0</v>
      </c>
      <c r="L75" s="84" t="b">
        <f>IF(COUNTIF('Single focus area mapping'!C77, "T6")&gt;0, "T6")</f>
        <v>0</v>
      </c>
      <c r="M75" s="84" t="b">
        <f>IF(COUNTIF('Single focus area mapping'!C77, "T7")&gt;0, "T7")</f>
        <v>0</v>
      </c>
      <c r="N75" s="85" t="b">
        <f>IF(COUNTIF('Single focus area mapping'!J77, "T1")&gt;0, "T1")</f>
        <v>0</v>
      </c>
      <c r="O75" s="27"/>
      <c r="P75" s="27"/>
      <c r="Q75" s="27"/>
      <c r="R75" s="27"/>
      <c r="S75" s="27"/>
      <c r="T75" s="27"/>
      <c r="U75" s="27"/>
      <c r="V75" s="27"/>
    </row>
    <row r="76" spans="1:22" s="28" customFormat="1" x14ac:dyDescent="0.45">
      <c r="A76" s="248"/>
      <c r="B76" s="243"/>
      <c r="C76" s="74" t="s">
        <v>78</v>
      </c>
      <c r="F76" s="74"/>
      <c r="G76" s="83" t="b">
        <f>IF(COUNTIF('Single focus area mapping'!C78, "T1")&gt;0, "T1")</f>
        <v>0</v>
      </c>
      <c r="H76" s="84" t="b">
        <f>IF(COUNTIF('Single focus area mapping'!C78, "T2")&gt;0, "T2")</f>
        <v>0</v>
      </c>
      <c r="I76" s="84" t="b">
        <f>IF(COUNTIF('Single focus area mapping'!C78, "T3")&gt;0, "T3")</f>
        <v>0</v>
      </c>
      <c r="J76" s="84" t="b">
        <f>IF(COUNTIF('Single focus area mapping'!C78, "T4")&gt;0, "T4")</f>
        <v>0</v>
      </c>
      <c r="K76" s="84" t="b">
        <f>IF(COUNTIF('Single focus area mapping'!C78, "T5")&gt;0, "T5")</f>
        <v>0</v>
      </c>
      <c r="L76" s="84" t="b">
        <f>IF(COUNTIF('Single focus area mapping'!C78, "T6")&gt;0, "T6")</f>
        <v>0</v>
      </c>
      <c r="M76" s="84" t="b">
        <f>IF(COUNTIF('Single focus area mapping'!C78, "T7")&gt;0, "T7")</f>
        <v>0</v>
      </c>
      <c r="N76" s="85" t="b">
        <f>IF(COUNTIF('Single focus area mapping'!J78, "T1")&gt;0, "T1")</f>
        <v>0</v>
      </c>
      <c r="O76" s="27"/>
      <c r="P76" s="27"/>
      <c r="Q76" s="27"/>
      <c r="R76" s="27"/>
      <c r="S76" s="27"/>
      <c r="T76" s="27"/>
      <c r="U76" s="27"/>
      <c r="V76" s="27"/>
    </row>
    <row r="77" spans="1:22" s="28" customFormat="1" x14ac:dyDescent="0.45">
      <c r="A77" s="248"/>
      <c r="B77" s="243"/>
      <c r="C77" s="74" t="s">
        <v>111</v>
      </c>
      <c r="F77" s="74"/>
      <c r="G77" s="83" t="b">
        <f>IF(COUNTIF('Single focus area mapping'!C79, "T1")&gt;0, "T1")</f>
        <v>0</v>
      </c>
      <c r="H77" s="84" t="b">
        <f>IF(COUNTIF('Single focus area mapping'!C79, "T2")&gt;0, "T2")</f>
        <v>0</v>
      </c>
      <c r="I77" s="84" t="b">
        <f>IF(COUNTIF('Single focus area mapping'!C79, "T3")&gt;0, "T3")</f>
        <v>0</v>
      </c>
      <c r="J77" s="84" t="b">
        <f>IF(COUNTIF('Single focus area mapping'!C79, "T4")&gt;0, "T4")</f>
        <v>0</v>
      </c>
      <c r="K77" s="84" t="b">
        <f>IF(COUNTIF('Single focus area mapping'!C79, "T5")&gt;0, "T5")</f>
        <v>0</v>
      </c>
      <c r="L77" s="84" t="b">
        <f>IF(COUNTIF('Single focus area mapping'!C79, "T6")&gt;0, "T6")</f>
        <v>0</v>
      </c>
      <c r="M77" s="84" t="b">
        <f>IF(COUNTIF('Single focus area mapping'!C79, "T7")&gt;0, "T7")</f>
        <v>0</v>
      </c>
      <c r="N77" s="85" t="b">
        <f>IF(COUNTIF('Single focus area mapping'!J79, "T1")&gt;0, "T1")</f>
        <v>0</v>
      </c>
      <c r="O77" s="27"/>
      <c r="P77" s="27"/>
      <c r="Q77" s="27"/>
      <c r="R77" s="27"/>
      <c r="S77" s="27"/>
      <c r="T77" s="27"/>
      <c r="U77" s="27"/>
      <c r="V77" s="27"/>
    </row>
    <row r="78" spans="1:22" s="28" customFormat="1" ht="28" x14ac:dyDescent="0.45">
      <c r="A78" s="248"/>
      <c r="B78" s="243"/>
      <c r="C78" s="74" t="s">
        <v>112</v>
      </c>
      <c r="F78" s="74"/>
      <c r="G78" s="83" t="b">
        <f>IF(COUNTIF('Single focus area mapping'!C80, "T1")&gt;0, "T1")</f>
        <v>0</v>
      </c>
      <c r="H78" s="84" t="b">
        <f>IF(COUNTIF('Single focus area mapping'!C80, "T2")&gt;0, "T2")</f>
        <v>0</v>
      </c>
      <c r="I78" s="84" t="b">
        <f>IF(COUNTIF('Single focus area mapping'!C80, "T3")&gt;0, "T3")</f>
        <v>0</v>
      </c>
      <c r="J78" s="84" t="b">
        <f>IF(COUNTIF('Single focus area mapping'!C80, "T4")&gt;0, "T4")</f>
        <v>0</v>
      </c>
      <c r="K78" s="84" t="b">
        <f>IF(COUNTIF('Single focus area mapping'!C80, "T5")&gt;0, "T5")</f>
        <v>0</v>
      </c>
      <c r="L78" s="84" t="b">
        <f>IF(COUNTIF('Single focus area mapping'!C80, "T6")&gt;0, "T6")</f>
        <v>0</v>
      </c>
      <c r="M78" s="84" t="b">
        <f>IF(COUNTIF('Single focus area mapping'!C80, "T7")&gt;0, "T7")</f>
        <v>0</v>
      </c>
      <c r="N78" s="85" t="b">
        <f>IF(COUNTIF('Single focus area mapping'!J80, "T1")&gt;0, "T1")</f>
        <v>0</v>
      </c>
      <c r="O78" s="27"/>
      <c r="P78" s="27"/>
      <c r="Q78" s="27"/>
      <c r="R78" s="27"/>
      <c r="S78" s="27"/>
      <c r="T78" s="27"/>
      <c r="U78" s="27"/>
      <c r="V78" s="27"/>
    </row>
    <row r="79" spans="1:22" s="28" customFormat="1" ht="29.5" customHeight="1" x14ac:dyDescent="0.45">
      <c r="A79" s="248"/>
      <c r="B79" s="243"/>
      <c r="C79" s="74" t="s">
        <v>113</v>
      </c>
      <c r="F79" s="74"/>
      <c r="G79" s="83" t="b">
        <f>IF(COUNTIF('Single focus area mapping'!C81, "T1")&gt;0, "T1")</f>
        <v>0</v>
      </c>
      <c r="H79" s="84" t="b">
        <f>IF(COUNTIF('Single focus area mapping'!C81, "T2")&gt;0, "T2")</f>
        <v>0</v>
      </c>
      <c r="I79" s="84" t="b">
        <f>IF(COUNTIF('Single focus area mapping'!C81, "T3")&gt;0, "T3")</f>
        <v>0</v>
      </c>
      <c r="J79" s="84" t="b">
        <f>IF(COUNTIF('Single focus area mapping'!C81, "T4")&gt;0, "T4")</f>
        <v>0</v>
      </c>
      <c r="K79" s="84" t="b">
        <f>IF(COUNTIF('Single focus area mapping'!C81, "T5")&gt;0, "T5")</f>
        <v>0</v>
      </c>
      <c r="L79" s="84" t="b">
        <f>IF(COUNTIF('Single focus area mapping'!C81, "T6")&gt;0, "T6")</f>
        <v>0</v>
      </c>
      <c r="M79" s="84" t="b">
        <f>IF(COUNTIF('Single focus area mapping'!C81, "T7")&gt;0, "T7")</f>
        <v>0</v>
      </c>
      <c r="N79" s="85" t="b">
        <f>IF(COUNTIF('Single focus area mapping'!J81, "T1")&gt;0, "T1")</f>
        <v>0</v>
      </c>
      <c r="O79" s="27"/>
      <c r="P79" s="27"/>
      <c r="Q79" s="27"/>
      <c r="R79" s="27"/>
      <c r="S79" s="27"/>
      <c r="T79" s="27"/>
      <c r="U79" s="27"/>
      <c r="V79" s="27"/>
    </row>
    <row r="80" spans="1:22" s="28" customFormat="1" x14ac:dyDescent="0.45">
      <c r="A80" s="248"/>
      <c r="B80" s="243"/>
      <c r="C80" s="74" t="s">
        <v>114</v>
      </c>
      <c r="F80" s="74"/>
      <c r="G80" s="83" t="b">
        <f>IF(COUNTIF('Single focus area mapping'!C82, "T1")&gt;0, "T1")</f>
        <v>0</v>
      </c>
      <c r="H80" s="84" t="b">
        <f>IF(COUNTIF('Single focus area mapping'!C82, "T2")&gt;0, "T2")</f>
        <v>0</v>
      </c>
      <c r="I80" s="84" t="b">
        <f>IF(COUNTIF('Single focus area mapping'!C82, "T3")&gt;0, "T3")</f>
        <v>0</v>
      </c>
      <c r="J80" s="84" t="b">
        <f>IF(COUNTIF('Single focus area mapping'!C82, "T4")&gt;0, "T4")</f>
        <v>0</v>
      </c>
      <c r="K80" s="84" t="b">
        <f>IF(COUNTIF('Single focus area mapping'!C82, "T5")&gt;0, "T5")</f>
        <v>0</v>
      </c>
      <c r="L80" s="84" t="b">
        <f>IF(COUNTIF('Single focus area mapping'!C82, "T6")&gt;0, "T6")</f>
        <v>0</v>
      </c>
      <c r="M80" s="84" t="b">
        <f>IF(COUNTIF('Single focus area mapping'!C82, "T7")&gt;0, "T7")</f>
        <v>0</v>
      </c>
      <c r="N80" s="85" t="b">
        <f>IF(COUNTIF('Single focus area mapping'!J82, "T1")&gt;0, "T1")</f>
        <v>0</v>
      </c>
      <c r="O80" s="27"/>
      <c r="P80" s="27"/>
      <c r="Q80" s="27"/>
      <c r="R80" s="27"/>
      <c r="S80" s="27"/>
      <c r="T80" s="27"/>
      <c r="U80" s="27"/>
      <c r="V80" s="27"/>
    </row>
    <row r="81" spans="1:22" s="28" customFormat="1" ht="15.5" x14ac:dyDescent="0.45">
      <c r="A81" s="248"/>
      <c r="B81" s="243"/>
      <c r="C81" s="76" t="s">
        <v>83</v>
      </c>
      <c r="D81" s="30"/>
      <c r="E81" s="30"/>
      <c r="F81" s="92"/>
      <c r="G81" s="86" t="s">
        <v>38</v>
      </c>
      <c r="H81" s="87" t="s">
        <v>39</v>
      </c>
      <c r="I81" s="87" t="s">
        <v>40</v>
      </c>
      <c r="J81" s="87" t="s">
        <v>41</v>
      </c>
      <c r="K81" s="87" t="s">
        <v>42</v>
      </c>
      <c r="L81" s="87" t="s">
        <v>43</v>
      </c>
      <c r="M81" s="87" t="s">
        <v>44</v>
      </c>
      <c r="N81" s="88" t="s">
        <v>45</v>
      </c>
      <c r="O81" s="27"/>
      <c r="P81" s="27"/>
      <c r="Q81" s="27"/>
      <c r="R81" s="27"/>
      <c r="S81" s="27"/>
      <c r="T81" s="27"/>
      <c r="U81" s="27"/>
      <c r="V81" s="27"/>
    </row>
    <row r="82" spans="1:22" s="28" customFormat="1" x14ac:dyDescent="0.45">
      <c r="A82" s="248"/>
      <c r="B82" s="243"/>
      <c r="C82" s="74" t="s">
        <v>115</v>
      </c>
      <c r="F82" s="74"/>
      <c r="G82" s="83" t="b">
        <f>IF(COUNTIF('Single focus area mapping'!C84, "T1")&gt;0, "T1")</f>
        <v>0</v>
      </c>
      <c r="H82" s="84" t="b">
        <f>IF(COUNTIF('Single focus area mapping'!C84, "T2")&gt;0, "T2")</f>
        <v>0</v>
      </c>
      <c r="I82" s="84" t="b">
        <f>IF(COUNTIF('Single focus area mapping'!C84, "T3")&gt;0, "T3")</f>
        <v>0</v>
      </c>
      <c r="J82" s="84" t="b">
        <f>IF(COUNTIF('Single focus area mapping'!C84, "T4")&gt;0, "T4")</f>
        <v>0</v>
      </c>
      <c r="K82" s="84" t="b">
        <f>IF(COUNTIF('Single focus area mapping'!C84, "T5")&gt;0, "T5")</f>
        <v>0</v>
      </c>
      <c r="L82" s="84" t="b">
        <f>IF(COUNTIF('Single focus area mapping'!C84, "T6")&gt;0, "T6")</f>
        <v>0</v>
      </c>
      <c r="M82" s="84" t="b">
        <f>IF(COUNTIF('Single focus area mapping'!C84, "T7")&gt;0, "T7")</f>
        <v>0</v>
      </c>
      <c r="N82" s="85" t="b">
        <f>IF(COUNTIF('Single focus area mapping'!J84, "T1")&gt;0, "T1")</f>
        <v>0</v>
      </c>
      <c r="O82" s="27"/>
      <c r="P82" s="27"/>
      <c r="Q82" s="27"/>
      <c r="R82" s="27"/>
      <c r="S82" s="27"/>
      <c r="T82" s="27"/>
      <c r="U82" s="27"/>
      <c r="V82" s="27"/>
    </row>
    <row r="83" spans="1:22" s="28" customFormat="1" x14ac:dyDescent="0.45">
      <c r="A83" s="248"/>
      <c r="B83" s="243"/>
      <c r="C83" s="74" t="s">
        <v>116</v>
      </c>
      <c r="F83" s="74"/>
      <c r="G83" s="83" t="b">
        <f>IF(COUNTIF('Single focus area mapping'!C85, "T1")&gt;0, "T1")</f>
        <v>0</v>
      </c>
      <c r="H83" s="84" t="b">
        <f>IF(COUNTIF('Single focus area mapping'!C85, "T2")&gt;0, "T2")</f>
        <v>0</v>
      </c>
      <c r="I83" s="84" t="b">
        <f>IF(COUNTIF('Single focus area mapping'!C85, "T3")&gt;0, "T3")</f>
        <v>0</v>
      </c>
      <c r="J83" s="84" t="b">
        <f>IF(COUNTIF('Single focus area mapping'!C85, "T4")&gt;0, "T4")</f>
        <v>0</v>
      </c>
      <c r="K83" s="84" t="b">
        <f>IF(COUNTIF('Single focus area mapping'!C85, "T5")&gt;0, "T5")</f>
        <v>0</v>
      </c>
      <c r="L83" s="84" t="b">
        <f>IF(COUNTIF('Single focus area mapping'!C85, "T6")&gt;0, "T6")</f>
        <v>0</v>
      </c>
      <c r="M83" s="84" t="b">
        <f>IF(COUNTIF('Single focus area mapping'!C85, "T7")&gt;0, "T7")</f>
        <v>0</v>
      </c>
      <c r="N83" s="85" t="b">
        <f>IF(COUNTIF('Single focus area mapping'!J85, "T1")&gt;0, "T1")</f>
        <v>0</v>
      </c>
      <c r="O83" s="27"/>
      <c r="P83" s="27"/>
      <c r="Q83" s="27"/>
      <c r="R83" s="27"/>
      <c r="S83" s="27"/>
      <c r="T83" s="27"/>
      <c r="U83" s="27"/>
      <c r="V83" s="27"/>
    </row>
    <row r="84" spans="1:22" s="28" customFormat="1" x14ac:dyDescent="0.45">
      <c r="A84" s="248"/>
      <c r="B84" s="243"/>
      <c r="C84" s="74" t="s">
        <v>117</v>
      </c>
      <c r="F84" s="74"/>
      <c r="G84" s="83" t="b">
        <f>IF(COUNTIF('Single focus area mapping'!C86, "T1")&gt;0, "T1")</f>
        <v>0</v>
      </c>
      <c r="H84" s="84" t="b">
        <f>IF(COUNTIF('Single focus area mapping'!C86, "T2")&gt;0, "T2")</f>
        <v>0</v>
      </c>
      <c r="I84" s="84" t="b">
        <f>IF(COUNTIF('Single focus area mapping'!C86, "T3")&gt;0, "T3")</f>
        <v>0</v>
      </c>
      <c r="J84" s="84" t="b">
        <f>IF(COUNTIF('Single focus area mapping'!C86, "T4")&gt;0, "T4")</f>
        <v>0</v>
      </c>
      <c r="K84" s="84" t="b">
        <f>IF(COUNTIF('Single focus area mapping'!C86, "T5")&gt;0, "T5")</f>
        <v>0</v>
      </c>
      <c r="L84" s="84" t="b">
        <f>IF(COUNTIF('Single focus area mapping'!C86, "T6")&gt;0, "T6")</f>
        <v>0</v>
      </c>
      <c r="M84" s="84" t="b">
        <f>IF(COUNTIF('Single focus area mapping'!C86, "T7")&gt;0, "T7")</f>
        <v>0</v>
      </c>
      <c r="N84" s="85" t="b">
        <f>IF(COUNTIF('Single focus area mapping'!J86, "T1")&gt;0, "T1")</f>
        <v>0</v>
      </c>
      <c r="O84" s="27"/>
      <c r="P84" s="27"/>
      <c r="Q84" s="27"/>
      <c r="R84" s="27"/>
      <c r="S84" s="27"/>
      <c r="T84" s="27"/>
      <c r="U84" s="27"/>
      <c r="V84" s="27"/>
    </row>
    <row r="85" spans="1:22" s="28" customFormat="1" x14ac:dyDescent="0.45">
      <c r="A85" s="248"/>
      <c r="B85" s="243"/>
      <c r="C85" s="74" t="s">
        <v>118</v>
      </c>
      <c r="F85" s="74"/>
      <c r="G85" s="83" t="b">
        <f>IF(COUNTIF('Single focus area mapping'!C87, "T1")&gt;0, "T1")</f>
        <v>0</v>
      </c>
      <c r="H85" s="84" t="b">
        <f>IF(COUNTIF('Single focus area mapping'!C87, "T2")&gt;0, "T2")</f>
        <v>0</v>
      </c>
      <c r="I85" s="84" t="b">
        <f>IF(COUNTIF('Single focus area mapping'!C87, "T3")&gt;0, "T3")</f>
        <v>0</v>
      </c>
      <c r="J85" s="84" t="b">
        <f>IF(COUNTIF('Single focus area mapping'!C87, "T4")&gt;0, "T4")</f>
        <v>0</v>
      </c>
      <c r="K85" s="84" t="b">
        <f>IF(COUNTIF('Single focus area mapping'!C87, "T5")&gt;0, "T5")</f>
        <v>0</v>
      </c>
      <c r="L85" s="84" t="b">
        <f>IF(COUNTIF('Single focus area mapping'!C87, "T6")&gt;0, "T6")</f>
        <v>0</v>
      </c>
      <c r="M85" s="84" t="b">
        <f>IF(COUNTIF('Single focus area mapping'!C87, "T7")&gt;0, "T7")</f>
        <v>0</v>
      </c>
      <c r="N85" s="85" t="b">
        <f>IF(COUNTIF('Single focus area mapping'!J87, "T1")&gt;0, "T1")</f>
        <v>0</v>
      </c>
      <c r="O85" s="27"/>
      <c r="P85" s="27"/>
      <c r="Q85" s="27"/>
      <c r="R85" s="27"/>
      <c r="S85" s="27"/>
      <c r="T85" s="27"/>
      <c r="U85" s="27"/>
      <c r="V85" s="27"/>
    </row>
    <row r="86" spans="1:22" s="28" customFormat="1" x14ac:dyDescent="0.45">
      <c r="A86" s="248"/>
      <c r="B86" s="243"/>
      <c r="C86" s="74" t="s">
        <v>119</v>
      </c>
      <c r="D86" s="29"/>
      <c r="F86" s="74"/>
      <c r="G86" s="83" t="b">
        <f>IF(COUNTIF('Single focus area mapping'!C88, "T1")&gt;0, "T1")</f>
        <v>0</v>
      </c>
      <c r="H86" s="84" t="b">
        <f>IF(COUNTIF('Single focus area mapping'!C88, "T2")&gt;0, "T2")</f>
        <v>0</v>
      </c>
      <c r="I86" s="84" t="b">
        <f>IF(COUNTIF('Single focus area mapping'!C88, "T3")&gt;0, "T3")</f>
        <v>0</v>
      </c>
      <c r="J86" s="84" t="b">
        <f>IF(COUNTIF('Single focus area mapping'!C88, "T4")&gt;0, "T4")</f>
        <v>0</v>
      </c>
      <c r="K86" s="84" t="b">
        <f>IF(COUNTIF('Single focus area mapping'!C88, "T5")&gt;0, "T5")</f>
        <v>0</v>
      </c>
      <c r="L86" s="84" t="b">
        <f>IF(COUNTIF('Single focus area mapping'!C88, "T6")&gt;0, "T6")</f>
        <v>0</v>
      </c>
      <c r="M86" s="84" t="b">
        <f>IF(COUNTIF('Single focus area mapping'!C88, "T7")&gt;0, "T7")</f>
        <v>0</v>
      </c>
      <c r="N86" s="85" t="b">
        <f>IF(COUNTIF('Single focus area mapping'!J88, "T1")&gt;0, "T1")</f>
        <v>0</v>
      </c>
      <c r="O86" s="27"/>
      <c r="P86" s="27"/>
      <c r="Q86" s="27"/>
      <c r="R86" s="27"/>
      <c r="S86" s="27"/>
      <c r="T86" s="27"/>
      <c r="U86" s="27"/>
      <c r="V86" s="27"/>
    </row>
    <row r="87" spans="1:22" s="28" customFormat="1" ht="14.5" thickBot="1" x14ac:dyDescent="0.5">
      <c r="A87" s="248"/>
      <c r="B87" s="244"/>
      <c r="C87" s="74" t="s">
        <v>120</v>
      </c>
      <c r="D87" s="33"/>
      <c r="E87" s="31"/>
      <c r="F87" s="74"/>
      <c r="G87" s="83" t="b">
        <f>IF(COUNTIF('Single focus area mapping'!C89, "T1")&gt;0, "T1")</f>
        <v>0</v>
      </c>
      <c r="H87" s="84" t="b">
        <f>IF(COUNTIF('Single focus area mapping'!C89, "T2")&gt;0, "T2")</f>
        <v>0</v>
      </c>
      <c r="I87" s="84" t="b">
        <f>IF(COUNTIF('Single focus area mapping'!C89, "T3")&gt;0, "T3")</f>
        <v>0</v>
      </c>
      <c r="J87" s="84" t="b">
        <f>IF(COUNTIF('Single focus area mapping'!C89, "T4")&gt;0, "T4")</f>
        <v>0</v>
      </c>
      <c r="K87" s="84" t="b">
        <f>IF(COUNTIF('Single focus area mapping'!C89, "T5")&gt;0, "T5")</f>
        <v>0</v>
      </c>
      <c r="L87" s="84" t="b">
        <f>IF(COUNTIF('Single focus area mapping'!C89, "T6")&gt;0, "T6")</f>
        <v>0</v>
      </c>
      <c r="M87" s="84" t="b">
        <f>IF(COUNTIF('Single focus area mapping'!C89, "T7")&gt;0, "T7")</f>
        <v>0</v>
      </c>
      <c r="N87" s="85" t="b">
        <f>IF(COUNTIF('Single focus area mapping'!J89, "T1")&gt;0, "T1")</f>
        <v>0</v>
      </c>
      <c r="O87" s="27"/>
      <c r="P87" s="27"/>
      <c r="Q87" s="27"/>
      <c r="R87" s="27"/>
      <c r="S87" s="27"/>
      <c r="T87" s="27"/>
      <c r="U87" s="27"/>
      <c r="V87" s="27"/>
    </row>
    <row r="88" spans="1:22" s="28" customFormat="1" ht="15.5" x14ac:dyDescent="0.45">
      <c r="A88" s="248"/>
      <c r="B88" s="245" t="s">
        <v>121</v>
      </c>
      <c r="C88" s="76" t="s">
        <v>37</v>
      </c>
      <c r="D88" s="32">
        <f>COUNTA('Single focus area mapping'!B92:B100,'Single focus area mapping'!B102:B113,'Single focus area mapping'!B115:B127,'Single focus area mapping'!B129:B135)</f>
        <v>41</v>
      </c>
      <c r="E88" s="32">
        <f>COUNTIF('Single focus area mapping'!D92:D135, "Completed")</f>
        <v>0</v>
      </c>
      <c r="F88" s="78">
        <f>E88/D88</f>
        <v>0</v>
      </c>
      <c r="G88" s="86" t="s">
        <v>38</v>
      </c>
      <c r="H88" s="87" t="s">
        <v>39</v>
      </c>
      <c r="I88" s="87" t="s">
        <v>40</v>
      </c>
      <c r="J88" s="87" t="s">
        <v>41</v>
      </c>
      <c r="K88" s="87" t="s">
        <v>42</v>
      </c>
      <c r="L88" s="87" t="s">
        <v>43</v>
      </c>
      <c r="M88" s="87" t="s">
        <v>44</v>
      </c>
      <c r="N88" s="88" t="s">
        <v>45</v>
      </c>
      <c r="O88" s="27"/>
      <c r="P88" s="27"/>
      <c r="Q88" s="27"/>
      <c r="R88" s="27"/>
      <c r="S88" s="27"/>
      <c r="T88" s="27"/>
      <c r="U88" s="27"/>
      <c r="V88" s="27"/>
    </row>
    <row r="89" spans="1:22" s="28" customFormat="1" x14ac:dyDescent="0.45">
      <c r="A89" s="248"/>
      <c r="B89" s="246"/>
      <c r="C89" s="74" t="s">
        <v>122</v>
      </c>
      <c r="F89" s="74"/>
      <c r="G89" s="83" t="b">
        <f>IF(COUNTIF('Single focus area mapping'!C92, "T1")&gt;0, "T1")</f>
        <v>0</v>
      </c>
      <c r="H89" s="84" t="b">
        <f>IF(COUNTIF('Single focus area mapping'!C92, "T2")&gt;0, "T2")</f>
        <v>0</v>
      </c>
      <c r="I89" s="84" t="b">
        <f>IF(COUNTIF('Single focus area mapping'!C92, "T3")&gt;0, "T3")</f>
        <v>0</v>
      </c>
      <c r="J89" s="84" t="b">
        <f>IF(COUNTIF('Single focus area mapping'!C92, "T4")&gt;0, "T4")</f>
        <v>0</v>
      </c>
      <c r="K89" s="84" t="b">
        <f>IF(COUNTIF('Single focus area mapping'!C92, "T5")&gt;0, "T5")</f>
        <v>0</v>
      </c>
      <c r="L89" s="84" t="b">
        <f>IF(COUNTIF('Single focus area mapping'!C92, "T6")&gt;0, "T6")</f>
        <v>0</v>
      </c>
      <c r="M89" s="84" t="b">
        <f>IF(COUNTIF('Single focus area mapping'!C92, "T7")&gt;0, "T7")</f>
        <v>0</v>
      </c>
      <c r="N89" s="85" t="b">
        <f>IF(COUNTIF('Single focus area mapping'!J92, "T1")&gt;0, "T1")</f>
        <v>0</v>
      </c>
      <c r="O89" s="27"/>
      <c r="P89" s="27"/>
      <c r="Q89" s="27"/>
      <c r="R89" s="27"/>
      <c r="S89" s="27"/>
      <c r="T89" s="27"/>
      <c r="U89" s="27"/>
      <c r="V89" s="27"/>
    </row>
    <row r="90" spans="1:22" s="28" customFormat="1" x14ac:dyDescent="0.45">
      <c r="A90" s="248"/>
      <c r="B90" s="246"/>
      <c r="C90" s="74" t="s">
        <v>123</v>
      </c>
      <c r="F90" s="74"/>
      <c r="G90" s="83" t="b">
        <f>IF(COUNTIF('Single focus area mapping'!C93, "T1")&gt;0, "T1")</f>
        <v>0</v>
      </c>
      <c r="H90" s="84" t="b">
        <f>IF(COUNTIF('Single focus area mapping'!C93, "T2")&gt;0, "T2")</f>
        <v>0</v>
      </c>
      <c r="I90" s="84" t="b">
        <f>IF(COUNTIF('Single focus area mapping'!C93, "T3")&gt;0, "T3")</f>
        <v>0</v>
      </c>
      <c r="J90" s="84" t="b">
        <f>IF(COUNTIF('Single focus area mapping'!C93, "T4")&gt;0, "T4")</f>
        <v>0</v>
      </c>
      <c r="K90" s="84" t="b">
        <f>IF(COUNTIF('Single focus area mapping'!C93, "T5")&gt;0, "T5")</f>
        <v>0</v>
      </c>
      <c r="L90" s="84" t="b">
        <f>IF(COUNTIF('Single focus area mapping'!C93, "T6")&gt;0, "T6")</f>
        <v>0</v>
      </c>
      <c r="M90" s="84" t="b">
        <f>IF(COUNTIF('Single focus area mapping'!C93, "T7")&gt;0, "T7")</f>
        <v>0</v>
      </c>
      <c r="N90" s="85" t="b">
        <f>IF(COUNTIF('Single focus area mapping'!J93, "T1")&gt;0, "T1")</f>
        <v>0</v>
      </c>
      <c r="O90" s="27"/>
      <c r="P90" s="27"/>
      <c r="Q90" s="27"/>
      <c r="R90" s="27"/>
      <c r="S90" s="27"/>
      <c r="T90" s="27"/>
      <c r="U90" s="27"/>
      <c r="V90" s="27"/>
    </row>
    <row r="91" spans="1:22" s="28" customFormat="1" x14ac:dyDescent="0.45">
      <c r="A91" s="248"/>
      <c r="B91" s="246"/>
      <c r="C91" s="74" t="s">
        <v>124</v>
      </c>
      <c r="F91" s="74"/>
      <c r="G91" s="83" t="b">
        <f>IF(COUNTIF('Single focus area mapping'!C94, "T1")&gt;0, "T1")</f>
        <v>0</v>
      </c>
      <c r="H91" s="84" t="b">
        <f>IF(COUNTIF('Single focus area mapping'!C94, "T2")&gt;0, "T2")</f>
        <v>0</v>
      </c>
      <c r="I91" s="84" t="b">
        <f>IF(COUNTIF('Single focus area mapping'!C94, "T3")&gt;0, "T3")</f>
        <v>0</v>
      </c>
      <c r="J91" s="84" t="b">
        <f>IF(COUNTIF('Single focus area mapping'!C94, "T4")&gt;0, "T4")</f>
        <v>0</v>
      </c>
      <c r="K91" s="84" t="b">
        <f>IF(COUNTIF('Single focus area mapping'!C94, "T5")&gt;0, "T5")</f>
        <v>0</v>
      </c>
      <c r="L91" s="84" t="b">
        <f>IF(COUNTIF('Single focus area mapping'!C94, "T6")&gt;0, "T6")</f>
        <v>0</v>
      </c>
      <c r="M91" s="84" t="b">
        <f>IF(COUNTIF('Single focus area mapping'!C94, "T7")&gt;0, "T7")</f>
        <v>0</v>
      </c>
      <c r="N91" s="85" t="b">
        <f>IF(COUNTIF('Single focus area mapping'!J94, "T1")&gt;0, "T1")</f>
        <v>0</v>
      </c>
      <c r="O91" s="27"/>
      <c r="P91" s="27"/>
      <c r="Q91" s="27"/>
      <c r="R91" s="27"/>
      <c r="S91" s="27"/>
      <c r="T91" s="27"/>
      <c r="U91" s="27"/>
      <c r="V91" s="27"/>
    </row>
    <row r="92" spans="1:22" s="28" customFormat="1" ht="28" x14ac:dyDescent="0.45">
      <c r="A92" s="248"/>
      <c r="B92" s="246"/>
      <c r="C92" s="74" t="s">
        <v>125</v>
      </c>
      <c r="F92" s="74"/>
      <c r="G92" s="83" t="b">
        <f>IF(COUNTIF('Single focus area mapping'!C95, "T1")&gt;0, "T1")</f>
        <v>0</v>
      </c>
      <c r="H92" s="84" t="b">
        <f>IF(COUNTIF('Single focus area mapping'!C95, "T2")&gt;0, "T2")</f>
        <v>0</v>
      </c>
      <c r="I92" s="84" t="b">
        <f>IF(COUNTIF('Single focus area mapping'!C95, "T3")&gt;0, "T3")</f>
        <v>0</v>
      </c>
      <c r="J92" s="84" t="b">
        <f>IF(COUNTIF('Single focus area mapping'!C95, "T4")&gt;0, "T4")</f>
        <v>0</v>
      </c>
      <c r="K92" s="84" t="b">
        <f>IF(COUNTIF('Single focus area mapping'!C95, "T5")&gt;0, "T5")</f>
        <v>0</v>
      </c>
      <c r="L92" s="84" t="b">
        <f>IF(COUNTIF('Single focus area mapping'!C95, "T6")&gt;0, "T6")</f>
        <v>0</v>
      </c>
      <c r="M92" s="84" t="b">
        <f>IF(COUNTIF('Single focus area mapping'!C95, "T7")&gt;0, "T7")</f>
        <v>0</v>
      </c>
      <c r="N92" s="85" t="b">
        <f>IF(COUNTIF('Single focus area mapping'!J95, "T1")&gt;0, "T1")</f>
        <v>0</v>
      </c>
      <c r="O92" s="27"/>
      <c r="P92" s="27"/>
      <c r="Q92" s="27"/>
      <c r="R92" s="27"/>
      <c r="S92" s="27"/>
      <c r="T92" s="27"/>
      <c r="U92" s="27"/>
      <c r="V92" s="27"/>
    </row>
    <row r="93" spans="1:22" s="28" customFormat="1" x14ac:dyDescent="0.45">
      <c r="A93" s="248"/>
      <c r="B93" s="246"/>
      <c r="C93" s="74" t="s">
        <v>126</v>
      </c>
      <c r="F93" s="74"/>
      <c r="G93" s="83" t="b">
        <f>IF(COUNTIF('Single focus area mapping'!C96, "T1")&gt;0, "T1")</f>
        <v>0</v>
      </c>
      <c r="H93" s="84" t="b">
        <f>IF(COUNTIF('Single focus area mapping'!C96, "T2")&gt;0, "T2")</f>
        <v>0</v>
      </c>
      <c r="I93" s="84" t="b">
        <f>IF(COUNTIF('Single focus area mapping'!C96, "T3")&gt;0, "T3")</f>
        <v>0</v>
      </c>
      <c r="J93" s="84" t="b">
        <f>IF(COUNTIF('Single focus area mapping'!C96, "T4")&gt;0, "T4")</f>
        <v>0</v>
      </c>
      <c r="K93" s="84" t="b">
        <f>IF(COUNTIF('Single focus area mapping'!C96, "T5")&gt;0, "T5")</f>
        <v>0</v>
      </c>
      <c r="L93" s="84" t="b">
        <f>IF(COUNTIF('Single focus area mapping'!C96, "T6")&gt;0, "T6")</f>
        <v>0</v>
      </c>
      <c r="M93" s="84" t="b">
        <f>IF(COUNTIF('Single focus area mapping'!C96, "T7")&gt;0, "T7")</f>
        <v>0</v>
      </c>
      <c r="N93" s="85" t="b">
        <f>IF(COUNTIF('Single focus area mapping'!J96, "T1")&gt;0, "T1")</f>
        <v>0</v>
      </c>
      <c r="O93" s="27"/>
      <c r="P93" s="27"/>
      <c r="Q93" s="27"/>
      <c r="R93" s="27"/>
      <c r="S93" s="27"/>
      <c r="T93" s="27"/>
      <c r="U93" s="27"/>
      <c r="V93" s="27"/>
    </row>
    <row r="94" spans="1:22" s="28" customFormat="1" x14ac:dyDescent="0.45">
      <c r="A94" s="248"/>
      <c r="B94" s="246"/>
      <c r="C94" s="74" t="s">
        <v>127</v>
      </c>
      <c r="F94" s="74"/>
      <c r="G94" s="83" t="b">
        <f>IF(COUNTIF('Single focus area mapping'!C97, "T1")&gt;0, "T1")</f>
        <v>0</v>
      </c>
      <c r="H94" s="84" t="b">
        <f>IF(COUNTIF('Single focus area mapping'!C97, "T2")&gt;0, "T2")</f>
        <v>0</v>
      </c>
      <c r="I94" s="84" t="b">
        <f>IF(COUNTIF('Single focus area mapping'!C97, "T3")&gt;0, "T3")</f>
        <v>0</v>
      </c>
      <c r="J94" s="84" t="b">
        <f>IF(COUNTIF('Single focus area mapping'!C97, "T4")&gt;0, "T4")</f>
        <v>0</v>
      </c>
      <c r="K94" s="84" t="b">
        <f>IF(COUNTIF('Single focus area mapping'!C97, "T5")&gt;0, "T5")</f>
        <v>0</v>
      </c>
      <c r="L94" s="84" t="b">
        <f>IF(COUNTIF('Single focus area mapping'!C97, "T6")&gt;0, "T6")</f>
        <v>0</v>
      </c>
      <c r="M94" s="84" t="b">
        <f>IF(COUNTIF('Single focus area mapping'!C97, "T7")&gt;0, "T7")</f>
        <v>0</v>
      </c>
      <c r="N94" s="85" t="b">
        <f>IF(COUNTIF('Single focus area mapping'!J97, "T1")&gt;0, "T1")</f>
        <v>0</v>
      </c>
      <c r="O94" s="27"/>
      <c r="P94" s="27"/>
      <c r="Q94" s="27"/>
      <c r="R94" s="27"/>
      <c r="S94" s="27"/>
      <c r="T94" s="27"/>
      <c r="U94" s="27"/>
      <c r="V94" s="27"/>
    </row>
    <row r="95" spans="1:22" s="28" customFormat="1" ht="28" x14ac:dyDescent="0.45">
      <c r="A95" s="248"/>
      <c r="B95" s="246"/>
      <c r="C95" s="74" t="s">
        <v>128</v>
      </c>
      <c r="F95" s="74"/>
      <c r="G95" s="83" t="b">
        <f>IF(COUNTIF('Single focus area mapping'!C98, "T1")&gt;0, "T1")</f>
        <v>0</v>
      </c>
      <c r="H95" s="84" t="b">
        <f>IF(COUNTIF('Single focus area mapping'!C98, "T2")&gt;0, "T2")</f>
        <v>0</v>
      </c>
      <c r="I95" s="84" t="b">
        <f>IF(COUNTIF('Single focus area mapping'!C98, "T3")&gt;0, "T3")</f>
        <v>0</v>
      </c>
      <c r="J95" s="84" t="b">
        <f>IF(COUNTIF('Single focus area mapping'!C98, "T4")&gt;0, "T4")</f>
        <v>0</v>
      </c>
      <c r="K95" s="84" t="b">
        <f>IF(COUNTIF('Single focus area mapping'!C98, "T5")&gt;0, "T5")</f>
        <v>0</v>
      </c>
      <c r="L95" s="84" t="b">
        <f>IF(COUNTIF('Single focus area mapping'!C98, "T6")&gt;0, "T6")</f>
        <v>0</v>
      </c>
      <c r="M95" s="84" t="b">
        <f>IF(COUNTIF('Single focus area mapping'!C98, "T7")&gt;0, "T7")</f>
        <v>0</v>
      </c>
      <c r="N95" s="85" t="b">
        <f>IF(COUNTIF('Single focus area mapping'!J98, "T1")&gt;0, "T1")</f>
        <v>0</v>
      </c>
      <c r="O95" s="27"/>
      <c r="P95" s="27"/>
      <c r="Q95" s="27"/>
      <c r="R95" s="27"/>
      <c r="S95" s="27"/>
      <c r="T95" s="27"/>
      <c r="U95" s="27"/>
      <c r="V95" s="27"/>
    </row>
    <row r="96" spans="1:22" s="28" customFormat="1" x14ac:dyDescent="0.45">
      <c r="A96" s="248"/>
      <c r="B96" s="246"/>
      <c r="C96" s="74" t="s">
        <v>129</v>
      </c>
      <c r="F96" s="74"/>
      <c r="G96" s="83" t="b">
        <f>IF(COUNTIF('Single focus area mapping'!C99, "T1")&gt;0, "T1")</f>
        <v>0</v>
      </c>
      <c r="H96" s="84" t="b">
        <f>IF(COUNTIF('Single focus area mapping'!C99, "T2")&gt;0, "T2")</f>
        <v>0</v>
      </c>
      <c r="I96" s="84" t="b">
        <f>IF(COUNTIF('Single focus area mapping'!C99, "T3")&gt;0, "T3")</f>
        <v>0</v>
      </c>
      <c r="J96" s="84" t="b">
        <f>IF(COUNTIF('Single focus area mapping'!C99, "T4")&gt;0, "T4")</f>
        <v>0</v>
      </c>
      <c r="K96" s="84" t="b">
        <f>IF(COUNTIF('Single focus area mapping'!C99, "T5")&gt;0, "T5")</f>
        <v>0</v>
      </c>
      <c r="L96" s="84" t="b">
        <f>IF(COUNTIF('Single focus area mapping'!C99, "T6")&gt;0, "T6")</f>
        <v>0</v>
      </c>
      <c r="M96" s="84" t="b">
        <f>IF(COUNTIF('Single focus area mapping'!C99, "T7")&gt;0, "T7")</f>
        <v>0</v>
      </c>
      <c r="N96" s="85" t="b">
        <f>IF(COUNTIF('Single focus area mapping'!J99, "T1")&gt;0, "T1")</f>
        <v>0</v>
      </c>
      <c r="O96" s="27"/>
      <c r="P96" s="27"/>
      <c r="Q96" s="27"/>
      <c r="R96" s="27"/>
      <c r="S96" s="27"/>
      <c r="T96" s="27"/>
      <c r="U96" s="27"/>
      <c r="V96" s="27"/>
    </row>
    <row r="97" spans="1:22" s="28" customFormat="1" x14ac:dyDescent="0.45">
      <c r="A97" s="248"/>
      <c r="B97" s="246"/>
      <c r="C97" s="74" t="s">
        <v>130</v>
      </c>
      <c r="F97" s="74"/>
      <c r="G97" s="83" t="b">
        <f>IF(COUNTIF('Single focus area mapping'!C100, "T1")&gt;0, "T1")</f>
        <v>0</v>
      </c>
      <c r="H97" s="84" t="b">
        <f>IF(COUNTIF('Single focus area mapping'!C100, "T2")&gt;0, "T2")</f>
        <v>0</v>
      </c>
      <c r="I97" s="84" t="b">
        <f>IF(COUNTIF('Single focus area mapping'!C100, "T3")&gt;0, "T3")</f>
        <v>0</v>
      </c>
      <c r="J97" s="84" t="b">
        <f>IF(COUNTIF('Single focus area mapping'!C100, "T4")&gt;0, "T4")</f>
        <v>0</v>
      </c>
      <c r="K97" s="84" t="b">
        <f>IF(COUNTIF('Single focus area mapping'!C100, "T5")&gt;0, "T5")</f>
        <v>0</v>
      </c>
      <c r="L97" s="84" t="b">
        <f>IF(COUNTIF('Single focus area mapping'!C100, "T6")&gt;0, "T6")</f>
        <v>0</v>
      </c>
      <c r="M97" s="84" t="b">
        <f>IF(COUNTIF('Single focus area mapping'!C100, "T7")&gt;0, "T7")</f>
        <v>0</v>
      </c>
      <c r="N97" s="85" t="b">
        <f>IF(COUNTIF('Single focus area mapping'!J100, "T1")&gt;0, "T1")</f>
        <v>0</v>
      </c>
      <c r="O97" s="27"/>
      <c r="P97" s="27"/>
      <c r="Q97" s="27"/>
      <c r="R97" s="27"/>
      <c r="S97" s="27"/>
      <c r="T97" s="27"/>
      <c r="U97" s="27"/>
      <c r="V97" s="27"/>
    </row>
    <row r="98" spans="1:22" s="28" customFormat="1" ht="15.5" x14ac:dyDescent="0.45">
      <c r="A98" s="248"/>
      <c r="B98" s="246"/>
      <c r="C98" s="76" t="s">
        <v>58</v>
      </c>
      <c r="D98" s="30"/>
      <c r="E98" s="30"/>
      <c r="F98" s="92"/>
      <c r="G98" s="86" t="s">
        <v>38</v>
      </c>
      <c r="H98" s="87" t="s">
        <v>39</v>
      </c>
      <c r="I98" s="87" t="s">
        <v>40</v>
      </c>
      <c r="J98" s="87" t="s">
        <v>41</v>
      </c>
      <c r="K98" s="87" t="s">
        <v>42</v>
      </c>
      <c r="L98" s="87" t="s">
        <v>43</v>
      </c>
      <c r="M98" s="87" t="s">
        <v>44</v>
      </c>
      <c r="N98" s="88" t="s">
        <v>45</v>
      </c>
      <c r="O98" s="27"/>
      <c r="P98" s="27"/>
      <c r="Q98" s="27"/>
      <c r="R98" s="27"/>
      <c r="S98" s="27"/>
      <c r="T98" s="27"/>
      <c r="U98" s="27"/>
      <c r="V98" s="27"/>
    </row>
    <row r="99" spans="1:22" s="28" customFormat="1" x14ac:dyDescent="0.45">
      <c r="A99" s="248"/>
      <c r="B99" s="246"/>
      <c r="C99" s="74" t="s">
        <v>131</v>
      </c>
      <c r="F99" s="74"/>
      <c r="G99" s="83" t="b">
        <f>IF(COUNTIF('Single focus area mapping'!C102, "T1")&gt;0, "T1")</f>
        <v>0</v>
      </c>
      <c r="H99" s="84" t="b">
        <f>IF(COUNTIF('Single focus area mapping'!C102, "T2")&gt;0, "T2")</f>
        <v>0</v>
      </c>
      <c r="I99" s="84" t="b">
        <f>IF(COUNTIF('Single focus area mapping'!C102, "T3")&gt;0, "T3")</f>
        <v>0</v>
      </c>
      <c r="J99" s="84" t="b">
        <f>IF(COUNTIF('Single focus area mapping'!C102, "T4")&gt;0, "T4")</f>
        <v>0</v>
      </c>
      <c r="K99" s="84" t="b">
        <f>IF(COUNTIF('Single focus area mapping'!C102, "T5")&gt;0, "T5")</f>
        <v>0</v>
      </c>
      <c r="L99" s="84" t="b">
        <f>IF(COUNTIF('Single focus area mapping'!C102, "T6")&gt;0, "T6")</f>
        <v>0</v>
      </c>
      <c r="M99" s="84" t="b">
        <f>IF(COUNTIF('Single focus area mapping'!C102, "T7")&gt;0, "T7")</f>
        <v>0</v>
      </c>
      <c r="N99" s="85" t="b">
        <f>IF(COUNTIF('Single focus area mapping'!J102, "T1")&gt;0, "T1")</f>
        <v>0</v>
      </c>
      <c r="O99" s="27"/>
      <c r="P99" s="27"/>
      <c r="Q99" s="27"/>
      <c r="R99" s="27"/>
      <c r="S99" s="27"/>
      <c r="T99" s="27"/>
      <c r="U99" s="27"/>
      <c r="V99" s="27"/>
    </row>
    <row r="100" spans="1:22" s="28" customFormat="1" x14ac:dyDescent="0.45">
      <c r="A100" s="248"/>
      <c r="B100" s="246"/>
      <c r="C100" s="74" t="s">
        <v>132</v>
      </c>
      <c r="F100" s="74"/>
      <c r="G100" s="83" t="b">
        <f>IF(COUNTIF('Single focus area mapping'!C103, "T1")&gt;0, "T1")</f>
        <v>0</v>
      </c>
      <c r="H100" s="84" t="b">
        <f>IF(COUNTIF('Single focus area mapping'!C103, "T2")&gt;0, "T2")</f>
        <v>0</v>
      </c>
      <c r="I100" s="84" t="b">
        <f>IF(COUNTIF('Single focus area mapping'!C103, "T3")&gt;0, "T3")</f>
        <v>0</v>
      </c>
      <c r="J100" s="84" t="b">
        <f>IF(COUNTIF('Single focus area mapping'!C103, "T4")&gt;0, "T4")</f>
        <v>0</v>
      </c>
      <c r="K100" s="84" t="b">
        <f>IF(COUNTIF('Single focus area mapping'!C103, "T5")&gt;0, "T5")</f>
        <v>0</v>
      </c>
      <c r="L100" s="84" t="b">
        <f>IF(COUNTIF('Single focus area mapping'!C103, "T6")&gt;0, "T6")</f>
        <v>0</v>
      </c>
      <c r="M100" s="84" t="b">
        <f>IF(COUNTIF('Single focus area mapping'!C103, "T7")&gt;0, "T7")</f>
        <v>0</v>
      </c>
      <c r="N100" s="85" t="b">
        <f>IF(COUNTIF('Single focus area mapping'!J103, "T1")&gt;0, "T1")</f>
        <v>0</v>
      </c>
      <c r="O100" s="27"/>
      <c r="P100" s="27"/>
      <c r="Q100" s="27"/>
      <c r="R100" s="27"/>
      <c r="S100" s="27"/>
      <c r="T100" s="27"/>
      <c r="U100" s="27"/>
      <c r="V100" s="27"/>
    </row>
    <row r="101" spans="1:22" s="28" customFormat="1" x14ac:dyDescent="0.45">
      <c r="A101" s="248"/>
      <c r="B101" s="246"/>
      <c r="C101" s="74" t="s">
        <v>133</v>
      </c>
      <c r="F101" s="74"/>
      <c r="G101" s="83" t="b">
        <f>IF(COUNTIF('Single focus area mapping'!C104, "T1")&gt;0, "T1")</f>
        <v>0</v>
      </c>
      <c r="H101" s="84" t="b">
        <f>IF(COUNTIF('Single focus area mapping'!C104, "T2")&gt;0, "T2")</f>
        <v>0</v>
      </c>
      <c r="I101" s="84" t="b">
        <f>IF(COUNTIF('Single focus area mapping'!C104, "T3")&gt;0, "T3")</f>
        <v>0</v>
      </c>
      <c r="J101" s="84" t="b">
        <f>IF(COUNTIF('Single focus area mapping'!C104, "T4")&gt;0, "T4")</f>
        <v>0</v>
      </c>
      <c r="K101" s="84" t="b">
        <f>IF(COUNTIF('Single focus area mapping'!C104, "T5")&gt;0, "T5")</f>
        <v>0</v>
      </c>
      <c r="L101" s="84" t="b">
        <f>IF(COUNTIF('Single focus area mapping'!C104, "T6")&gt;0, "T6")</f>
        <v>0</v>
      </c>
      <c r="M101" s="84" t="b">
        <f>IF(COUNTIF('Single focus area mapping'!C104, "T7")&gt;0, "T7")</f>
        <v>0</v>
      </c>
      <c r="N101" s="85" t="b">
        <f>IF(COUNTIF('Single focus area mapping'!J104, "T1")&gt;0, "T1")</f>
        <v>0</v>
      </c>
      <c r="O101" s="27"/>
      <c r="P101" s="27"/>
      <c r="Q101" s="27"/>
      <c r="R101" s="27"/>
      <c r="S101" s="27"/>
      <c r="T101" s="27"/>
      <c r="U101" s="27"/>
      <c r="V101" s="27"/>
    </row>
    <row r="102" spans="1:22" s="28" customFormat="1" ht="28" x14ac:dyDescent="0.45">
      <c r="A102" s="248"/>
      <c r="B102" s="246"/>
      <c r="C102" s="74" t="s">
        <v>134</v>
      </c>
      <c r="F102" s="74"/>
      <c r="G102" s="83" t="b">
        <f>IF(COUNTIF('Single focus area mapping'!C105, "T1")&gt;0, "T1")</f>
        <v>0</v>
      </c>
      <c r="H102" s="84" t="b">
        <f>IF(COUNTIF('Single focus area mapping'!C105, "T2")&gt;0, "T2")</f>
        <v>0</v>
      </c>
      <c r="I102" s="84" t="b">
        <f>IF(COUNTIF('Single focus area mapping'!C105, "T3")&gt;0, "T3")</f>
        <v>0</v>
      </c>
      <c r="J102" s="84" t="b">
        <f>IF(COUNTIF('Single focus area mapping'!C105, "T4")&gt;0, "T4")</f>
        <v>0</v>
      </c>
      <c r="K102" s="84" t="b">
        <f>IF(COUNTIF('Single focus area mapping'!C105, "T5")&gt;0, "T5")</f>
        <v>0</v>
      </c>
      <c r="L102" s="84" t="b">
        <f>IF(COUNTIF('Single focus area mapping'!C105, "T6")&gt;0, "T6")</f>
        <v>0</v>
      </c>
      <c r="M102" s="84" t="b">
        <f>IF(COUNTIF('Single focus area mapping'!C105, "T7")&gt;0, "T7")</f>
        <v>0</v>
      </c>
      <c r="N102" s="85" t="b">
        <f>IF(COUNTIF('Single focus area mapping'!J105, "T1")&gt;0, "T1")</f>
        <v>0</v>
      </c>
      <c r="O102" s="27"/>
      <c r="P102" s="27"/>
      <c r="Q102" s="27"/>
      <c r="R102" s="27"/>
      <c r="S102" s="27"/>
      <c r="T102" s="27"/>
      <c r="U102" s="27"/>
      <c r="V102" s="27"/>
    </row>
    <row r="103" spans="1:22" s="28" customFormat="1" x14ac:dyDescent="0.45">
      <c r="A103" s="248"/>
      <c r="B103" s="246"/>
      <c r="C103" s="74" t="s">
        <v>110</v>
      </c>
      <c r="F103" s="74"/>
      <c r="G103" s="83" t="b">
        <f>IF(COUNTIF('Single focus area mapping'!C106, "T1")&gt;0, "T1")</f>
        <v>0</v>
      </c>
      <c r="H103" s="84" t="b">
        <f>IF(COUNTIF('Single focus area mapping'!C106, "T2")&gt;0, "T2")</f>
        <v>0</v>
      </c>
      <c r="I103" s="84" t="b">
        <f>IF(COUNTIF('Single focus area mapping'!C106, "T3")&gt;0, "T3")</f>
        <v>0</v>
      </c>
      <c r="J103" s="84" t="b">
        <f>IF(COUNTIF('Single focus area mapping'!C106, "T4")&gt;0, "T4")</f>
        <v>0</v>
      </c>
      <c r="K103" s="84" t="b">
        <f>IF(COUNTIF('Single focus area mapping'!C106, "T5")&gt;0, "T5")</f>
        <v>0</v>
      </c>
      <c r="L103" s="84" t="b">
        <f>IF(COUNTIF('Single focus area mapping'!C106, "T6")&gt;0, "T6")</f>
        <v>0</v>
      </c>
      <c r="M103" s="84" t="b">
        <f>IF(COUNTIF('Single focus area mapping'!C106, "T7")&gt;0, "T7")</f>
        <v>0</v>
      </c>
      <c r="N103" s="85" t="b">
        <f>IF(COUNTIF('Single focus area mapping'!J106, "T1")&gt;0, "T1")</f>
        <v>0</v>
      </c>
      <c r="O103" s="27"/>
      <c r="P103" s="27"/>
      <c r="Q103" s="27"/>
      <c r="R103" s="27"/>
      <c r="S103" s="27"/>
      <c r="T103" s="27"/>
      <c r="U103" s="27"/>
      <c r="V103" s="27"/>
    </row>
    <row r="104" spans="1:22" s="28" customFormat="1" x14ac:dyDescent="0.45">
      <c r="A104" s="248"/>
      <c r="B104" s="246"/>
      <c r="C104" s="74" t="s">
        <v>74</v>
      </c>
      <c r="F104" s="74"/>
      <c r="G104" s="83" t="b">
        <f>IF(COUNTIF('Single focus area mapping'!C107, "T1")&gt;0, "T1")</f>
        <v>0</v>
      </c>
      <c r="H104" s="84" t="b">
        <f>IF(COUNTIF('Single focus area mapping'!C107, "T2")&gt;0, "T2")</f>
        <v>0</v>
      </c>
      <c r="I104" s="84" t="b">
        <f>IF(COUNTIF('Single focus area mapping'!C107, "T3")&gt;0, "T3")</f>
        <v>0</v>
      </c>
      <c r="J104" s="84" t="b">
        <f>IF(COUNTIF('Single focus area mapping'!C107, "T4")&gt;0, "T4")</f>
        <v>0</v>
      </c>
      <c r="K104" s="84" t="b">
        <f>IF(COUNTIF('Single focus area mapping'!C107, "T5")&gt;0, "T5")</f>
        <v>0</v>
      </c>
      <c r="L104" s="84" t="b">
        <f>IF(COUNTIF('Single focus area mapping'!C107, "T6")&gt;0, "T6")</f>
        <v>0</v>
      </c>
      <c r="M104" s="84" t="b">
        <f>IF(COUNTIF('Single focus area mapping'!C107, "T7")&gt;0, "T7")</f>
        <v>0</v>
      </c>
      <c r="N104" s="85" t="b">
        <f>IF(COUNTIF('Single focus area mapping'!J107, "T1")&gt;0, "T1")</f>
        <v>0</v>
      </c>
      <c r="O104" s="27"/>
      <c r="P104" s="27"/>
      <c r="Q104" s="27"/>
      <c r="R104" s="27"/>
      <c r="S104" s="27"/>
      <c r="T104" s="27"/>
      <c r="U104" s="27"/>
      <c r="V104" s="27"/>
    </row>
    <row r="105" spans="1:22" s="28" customFormat="1" x14ac:dyDescent="0.45">
      <c r="A105" s="248"/>
      <c r="B105" s="246"/>
      <c r="C105" s="74" t="s">
        <v>135</v>
      </c>
      <c r="F105" s="74"/>
      <c r="G105" s="83" t="b">
        <f>IF(COUNTIF('Single focus area mapping'!C108, "T1")&gt;0, "T1")</f>
        <v>0</v>
      </c>
      <c r="H105" s="84" t="b">
        <f>IF(COUNTIF('Single focus area mapping'!C108, "T2")&gt;0, "T2")</f>
        <v>0</v>
      </c>
      <c r="I105" s="84" t="b">
        <f>IF(COUNTIF('Single focus area mapping'!C108, "T3")&gt;0, "T3")</f>
        <v>0</v>
      </c>
      <c r="J105" s="84" t="b">
        <f>IF(COUNTIF('Single focus area mapping'!C108, "T4")&gt;0, "T4")</f>
        <v>0</v>
      </c>
      <c r="K105" s="84" t="b">
        <f>IF(COUNTIF('Single focus area mapping'!C108, "T5")&gt;0, "T5")</f>
        <v>0</v>
      </c>
      <c r="L105" s="84" t="b">
        <f>IF(COUNTIF('Single focus area mapping'!C108, "T6")&gt;0, "T6")</f>
        <v>0</v>
      </c>
      <c r="M105" s="84" t="b">
        <f>IF(COUNTIF('Single focus area mapping'!C108, "T7")&gt;0, "T7")</f>
        <v>0</v>
      </c>
      <c r="N105" s="85" t="b">
        <f>IF(COUNTIF('Single focus area mapping'!J108, "T1")&gt;0, "T1")</f>
        <v>0</v>
      </c>
      <c r="O105" s="27"/>
      <c r="P105" s="27"/>
      <c r="Q105" s="27"/>
      <c r="R105" s="27"/>
      <c r="S105" s="27"/>
      <c r="T105" s="27"/>
      <c r="U105" s="27"/>
      <c r="V105" s="27"/>
    </row>
    <row r="106" spans="1:22" s="28" customFormat="1" x14ac:dyDescent="0.45">
      <c r="A106" s="248"/>
      <c r="B106" s="246"/>
      <c r="C106" s="74" t="s">
        <v>136</v>
      </c>
      <c r="F106" s="74"/>
      <c r="G106" s="83" t="b">
        <f>IF(COUNTIF('Single focus area mapping'!C109, "T1")&gt;0, "T1")</f>
        <v>0</v>
      </c>
      <c r="H106" s="84" t="b">
        <f>IF(COUNTIF('Single focus area mapping'!C109, "T2")&gt;0, "T2")</f>
        <v>0</v>
      </c>
      <c r="I106" s="84" t="b">
        <f>IF(COUNTIF('Single focus area mapping'!C109, "T3")&gt;0, "T3")</f>
        <v>0</v>
      </c>
      <c r="J106" s="84" t="b">
        <f>IF(COUNTIF('Single focus area mapping'!C109, "T4")&gt;0, "T4")</f>
        <v>0</v>
      </c>
      <c r="K106" s="84" t="b">
        <f>IF(COUNTIF('Single focus area mapping'!C109, "T5")&gt;0, "T5")</f>
        <v>0</v>
      </c>
      <c r="L106" s="84" t="b">
        <f>IF(COUNTIF('Single focus area mapping'!C109, "T6")&gt;0, "T6")</f>
        <v>0</v>
      </c>
      <c r="M106" s="84" t="b">
        <f>IF(COUNTIF('Single focus area mapping'!C109, "T7")&gt;0, "T7")</f>
        <v>0</v>
      </c>
      <c r="N106" s="85" t="b">
        <f>IF(COUNTIF('Single focus area mapping'!J109, "T1")&gt;0, "T1")</f>
        <v>0</v>
      </c>
      <c r="O106" s="27"/>
      <c r="P106" s="27"/>
      <c r="Q106" s="27"/>
      <c r="R106" s="27"/>
      <c r="S106" s="27"/>
      <c r="T106" s="27"/>
      <c r="U106" s="27"/>
      <c r="V106" s="27"/>
    </row>
    <row r="107" spans="1:22" s="28" customFormat="1" x14ac:dyDescent="0.45">
      <c r="A107" s="248"/>
      <c r="B107" s="246"/>
      <c r="C107" s="74" t="s">
        <v>137</v>
      </c>
      <c r="F107" s="74"/>
      <c r="G107" s="83" t="b">
        <f>IF(COUNTIF('Single focus area mapping'!C110, "T1")&gt;0, "T1")</f>
        <v>0</v>
      </c>
      <c r="H107" s="84" t="b">
        <f>IF(COUNTIF('Single focus area mapping'!C110, "T2")&gt;0, "T2")</f>
        <v>0</v>
      </c>
      <c r="I107" s="84" t="b">
        <f>IF(COUNTIF('Single focus area mapping'!C110, "T3")&gt;0, "T3")</f>
        <v>0</v>
      </c>
      <c r="J107" s="84" t="b">
        <f>IF(COUNTIF('Single focus area mapping'!C110, "T4")&gt;0, "T4")</f>
        <v>0</v>
      </c>
      <c r="K107" s="84" t="b">
        <f>IF(COUNTIF('Single focus area mapping'!C110, "T5")&gt;0, "T5")</f>
        <v>0</v>
      </c>
      <c r="L107" s="84" t="b">
        <f>IF(COUNTIF('Single focus area mapping'!C110, "T6")&gt;0, "T6")</f>
        <v>0</v>
      </c>
      <c r="M107" s="84" t="b">
        <f>IF(COUNTIF('Single focus area mapping'!C110, "T7")&gt;0, "T7")</f>
        <v>0</v>
      </c>
      <c r="N107" s="85" t="b">
        <f>IF(COUNTIF('Single focus area mapping'!J110, "T1")&gt;0, "T1")</f>
        <v>0</v>
      </c>
      <c r="O107" s="27"/>
      <c r="P107" s="27"/>
      <c r="Q107" s="27"/>
      <c r="R107" s="27"/>
      <c r="S107" s="27"/>
      <c r="T107" s="27"/>
      <c r="U107" s="27"/>
      <c r="V107" s="27"/>
    </row>
    <row r="108" spans="1:22" s="28" customFormat="1" x14ac:dyDescent="0.45">
      <c r="A108" s="248"/>
      <c r="B108" s="246"/>
      <c r="C108" s="74" t="s">
        <v>138</v>
      </c>
      <c r="F108" s="74"/>
      <c r="G108" s="83" t="b">
        <f>IF(COUNTIF('Single focus area mapping'!C111, "T1")&gt;0, "T1")</f>
        <v>0</v>
      </c>
      <c r="H108" s="84" t="b">
        <f>IF(COUNTIF('Single focus area mapping'!C111, "T2")&gt;0, "T2")</f>
        <v>0</v>
      </c>
      <c r="I108" s="84" t="b">
        <f>IF(COUNTIF('Single focus area mapping'!C111, "T3")&gt;0, "T3")</f>
        <v>0</v>
      </c>
      <c r="J108" s="84" t="b">
        <f>IF(COUNTIF('Single focus area mapping'!C111, "T4")&gt;0, "T4")</f>
        <v>0</v>
      </c>
      <c r="K108" s="84" t="b">
        <f>IF(COUNTIF('Single focus area mapping'!C111, "T5")&gt;0, "T5")</f>
        <v>0</v>
      </c>
      <c r="L108" s="84" t="b">
        <f>IF(COUNTIF('Single focus area mapping'!C111, "T6")&gt;0, "T6")</f>
        <v>0</v>
      </c>
      <c r="M108" s="84" t="b">
        <f>IF(COUNTIF('Single focus area mapping'!C111, "T7")&gt;0, "T7")</f>
        <v>0</v>
      </c>
      <c r="N108" s="85" t="b">
        <f>IF(COUNTIF('Single focus area mapping'!J111, "T1")&gt;0, "T1")</f>
        <v>0</v>
      </c>
      <c r="O108" s="27"/>
      <c r="P108" s="27"/>
      <c r="Q108" s="27"/>
      <c r="R108" s="27"/>
      <c r="S108" s="27"/>
      <c r="T108" s="27"/>
      <c r="U108" s="27"/>
      <c r="V108" s="27"/>
    </row>
    <row r="109" spans="1:22" s="28" customFormat="1" ht="28" x14ac:dyDescent="0.45">
      <c r="A109" s="248"/>
      <c r="B109" s="246"/>
      <c r="C109" s="74" t="s">
        <v>139</v>
      </c>
      <c r="F109" s="74"/>
      <c r="G109" s="83" t="b">
        <f>IF(COUNTIF('Single focus area mapping'!C112, "T1")&gt;0, "T1")</f>
        <v>0</v>
      </c>
      <c r="H109" s="84" t="b">
        <f>IF(COUNTIF('Single focus area mapping'!C112, "T2")&gt;0, "T2")</f>
        <v>0</v>
      </c>
      <c r="I109" s="84" t="b">
        <f>IF(COUNTIF('Single focus area mapping'!C112, "T3")&gt;0, "T3")</f>
        <v>0</v>
      </c>
      <c r="J109" s="84" t="b">
        <f>IF(COUNTIF('Single focus area mapping'!C112, "T4")&gt;0, "T4")</f>
        <v>0</v>
      </c>
      <c r="K109" s="84" t="b">
        <f>IF(COUNTIF('Single focus area mapping'!C112, "T5")&gt;0, "T5")</f>
        <v>0</v>
      </c>
      <c r="L109" s="84" t="b">
        <f>IF(COUNTIF('Single focus area mapping'!C112, "T6")&gt;0, "T6")</f>
        <v>0</v>
      </c>
      <c r="M109" s="84" t="b">
        <f>IF(COUNTIF('Single focus area mapping'!C112, "T7")&gt;0, "T7")</f>
        <v>0</v>
      </c>
      <c r="N109" s="85" t="b">
        <f>IF(COUNTIF('Single focus area mapping'!J112, "T1")&gt;0, "T1")</f>
        <v>0</v>
      </c>
      <c r="O109" s="27"/>
      <c r="P109" s="27"/>
      <c r="Q109" s="27"/>
      <c r="R109" s="27"/>
      <c r="S109" s="27"/>
      <c r="T109" s="27"/>
      <c r="U109" s="27"/>
      <c r="V109" s="27"/>
    </row>
    <row r="110" spans="1:22" s="28" customFormat="1" x14ac:dyDescent="0.45">
      <c r="A110" s="248"/>
      <c r="B110" s="246"/>
      <c r="C110" s="74" t="s">
        <v>65</v>
      </c>
      <c r="F110" s="74"/>
      <c r="G110" s="83" t="b">
        <f>IF(COUNTIF('Single focus area mapping'!C113, "T1")&gt;0, "T1")</f>
        <v>0</v>
      </c>
      <c r="H110" s="84" t="b">
        <f>IF(COUNTIF('Single focus area mapping'!C113, "T2")&gt;0, "T2")</f>
        <v>0</v>
      </c>
      <c r="I110" s="84" t="b">
        <f>IF(COUNTIF('Single focus area mapping'!C113, "T3")&gt;0, "T3")</f>
        <v>0</v>
      </c>
      <c r="J110" s="84" t="b">
        <f>IF(COUNTIF('Single focus area mapping'!C113, "T4")&gt;0, "T4")</f>
        <v>0</v>
      </c>
      <c r="K110" s="84" t="b">
        <f>IF(COUNTIF('Single focus area mapping'!C113, "T5")&gt;0, "T5")</f>
        <v>0</v>
      </c>
      <c r="L110" s="84" t="b">
        <f>IF(COUNTIF('Single focus area mapping'!C113, "T6")&gt;0, "T6")</f>
        <v>0</v>
      </c>
      <c r="M110" s="84" t="b">
        <f>IF(COUNTIF('Single focus area mapping'!C113, "T7")&gt;0, "T7")</f>
        <v>0</v>
      </c>
      <c r="N110" s="85" t="b">
        <f>IF(COUNTIF('Single focus area mapping'!J113, "T1")&gt;0, "T1")</f>
        <v>0</v>
      </c>
      <c r="O110" s="27"/>
      <c r="P110" s="27"/>
      <c r="Q110" s="27"/>
      <c r="R110" s="27"/>
      <c r="S110" s="27"/>
      <c r="T110" s="27"/>
      <c r="U110" s="27"/>
      <c r="V110" s="27"/>
    </row>
    <row r="111" spans="1:22" s="28" customFormat="1" ht="15.5" x14ac:dyDescent="0.45">
      <c r="A111" s="248"/>
      <c r="B111" s="246"/>
      <c r="C111" s="76" t="s">
        <v>63</v>
      </c>
      <c r="D111" s="30"/>
      <c r="E111" s="30"/>
      <c r="F111" s="92"/>
      <c r="G111" s="86" t="s">
        <v>38</v>
      </c>
      <c r="H111" s="87" t="s">
        <v>39</v>
      </c>
      <c r="I111" s="87" t="s">
        <v>40</v>
      </c>
      <c r="J111" s="87" t="s">
        <v>41</v>
      </c>
      <c r="K111" s="87" t="s">
        <v>42</v>
      </c>
      <c r="L111" s="87" t="s">
        <v>43</v>
      </c>
      <c r="M111" s="87" t="s">
        <v>44</v>
      </c>
      <c r="N111" s="88" t="s">
        <v>45</v>
      </c>
      <c r="O111" s="27"/>
      <c r="P111" s="27"/>
      <c r="Q111" s="27"/>
      <c r="R111" s="27"/>
      <c r="S111" s="27"/>
      <c r="T111" s="27"/>
      <c r="U111" s="27"/>
      <c r="V111" s="27"/>
    </row>
    <row r="112" spans="1:22" s="28" customFormat="1" x14ac:dyDescent="0.45">
      <c r="A112" s="248"/>
      <c r="B112" s="246"/>
      <c r="C112" s="74" t="s">
        <v>140</v>
      </c>
      <c r="F112" s="74"/>
      <c r="G112" s="83" t="b">
        <f>IF(COUNTIF('Single focus area mapping'!C115, "T1")&gt;0, "T1")</f>
        <v>0</v>
      </c>
      <c r="H112" s="84" t="b">
        <f>IF(COUNTIF('Single focus area mapping'!C115, "T2")&gt;0, "T2")</f>
        <v>0</v>
      </c>
      <c r="I112" s="84" t="b">
        <f>IF(COUNTIF('Single focus area mapping'!C115, "T3")&gt;0, "T3")</f>
        <v>0</v>
      </c>
      <c r="J112" s="84" t="b">
        <f>IF(COUNTIF('Single focus area mapping'!C115, "T4")&gt;0, "T4")</f>
        <v>0</v>
      </c>
      <c r="K112" s="84" t="b">
        <f>IF(COUNTIF('Single focus area mapping'!C115, "T5")&gt;0, "T5")</f>
        <v>0</v>
      </c>
      <c r="L112" s="84" t="b">
        <f>IF(COUNTIF('Single focus area mapping'!C115, "T6")&gt;0, "T6")</f>
        <v>0</v>
      </c>
      <c r="M112" s="84" t="b">
        <f>IF(COUNTIF('Single focus area mapping'!C115, "T7")&gt;0, "T7")</f>
        <v>0</v>
      </c>
      <c r="N112" s="85" t="b">
        <f>IF(COUNTIF('Single focus area mapping'!J115, "T1")&gt;0, "T1")</f>
        <v>0</v>
      </c>
      <c r="O112" s="27"/>
      <c r="P112" s="27"/>
      <c r="Q112" s="27"/>
      <c r="R112" s="27"/>
      <c r="S112" s="27"/>
      <c r="T112" s="27"/>
      <c r="U112" s="27"/>
      <c r="V112" s="27"/>
    </row>
    <row r="113" spans="1:22" s="28" customFormat="1" x14ac:dyDescent="0.45">
      <c r="A113" s="248"/>
      <c r="B113" s="246"/>
      <c r="C113" s="74" t="s">
        <v>108</v>
      </c>
      <c r="F113" s="74"/>
      <c r="G113" s="83" t="b">
        <f>IF(COUNTIF('Single focus area mapping'!C116, "T1")&gt;0, "T1")</f>
        <v>0</v>
      </c>
      <c r="H113" s="84" t="b">
        <f>IF(COUNTIF('Single focus area mapping'!C116, "T2")&gt;0, "T2")</f>
        <v>0</v>
      </c>
      <c r="I113" s="84" t="b">
        <f>IF(COUNTIF('Single focus area mapping'!C116, "T3")&gt;0, "T3")</f>
        <v>0</v>
      </c>
      <c r="J113" s="84" t="b">
        <f>IF(COUNTIF('Single focus area mapping'!C116, "T4")&gt;0, "T4")</f>
        <v>0</v>
      </c>
      <c r="K113" s="84" t="b">
        <f>IF(COUNTIF('Single focus area mapping'!C116, "T5")&gt;0, "T5")</f>
        <v>0</v>
      </c>
      <c r="L113" s="84" t="b">
        <f>IF(COUNTIF('Single focus area mapping'!C116, "T6")&gt;0, "T6")</f>
        <v>0</v>
      </c>
      <c r="M113" s="84" t="b">
        <f>IF(COUNTIF('Single focus area mapping'!C116, "T7")&gt;0, "T7")</f>
        <v>0</v>
      </c>
      <c r="N113" s="85" t="b">
        <f>IF(COUNTIF('Single focus area mapping'!J116, "T1")&gt;0, "T1")</f>
        <v>0</v>
      </c>
      <c r="O113" s="27"/>
      <c r="P113" s="27"/>
      <c r="Q113" s="27"/>
      <c r="R113" s="27"/>
      <c r="S113" s="27"/>
      <c r="T113" s="27"/>
      <c r="U113" s="27"/>
      <c r="V113" s="27"/>
    </row>
    <row r="114" spans="1:22" s="28" customFormat="1" x14ac:dyDescent="0.45">
      <c r="A114" s="248"/>
      <c r="B114" s="246"/>
      <c r="C114" s="74" t="s">
        <v>141</v>
      </c>
      <c r="F114" s="74"/>
      <c r="G114" s="83" t="b">
        <f>IF(COUNTIF('Single focus area mapping'!C117, "T1")&gt;0, "T1")</f>
        <v>0</v>
      </c>
      <c r="H114" s="84" t="b">
        <f>IF(COUNTIF('Single focus area mapping'!C117, "T2")&gt;0, "T2")</f>
        <v>0</v>
      </c>
      <c r="I114" s="84" t="b">
        <f>IF(COUNTIF('Single focus area mapping'!C117, "T3")&gt;0, "T3")</f>
        <v>0</v>
      </c>
      <c r="J114" s="84" t="b">
        <f>IF(COUNTIF('Single focus area mapping'!C117, "T4")&gt;0, "T4")</f>
        <v>0</v>
      </c>
      <c r="K114" s="84" t="b">
        <f>IF(COUNTIF('Single focus area mapping'!C117, "T5")&gt;0, "T5")</f>
        <v>0</v>
      </c>
      <c r="L114" s="84" t="b">
        <f>IF(COUNTIF('Single focus area mapping'!C117, "T6")&gt;0, "T6")</f>
        <v>0</v>
      </c>
      <c r="M114" s="84" t="b">
        <f>IF(COUNTIF('Single focus area mapping'!C117, "T7")&gt;0, "T7")</f>
        <v>0</v>
      </c>
      <c r="N114" s="85" t="b">
        <f>IF(COUNTIF('Single focus area mapping'!J117, "T1")&gt;0, "T1")</f>
        <v>0</v>
      </c>
      <c r="O114" s="27"/>
      <c r="P114" s="27"/>
      <c r="Q114" s="27"/>
      <c r="R114" s="27"/>
      <c r="S114" s="27"/>
      <c r="T114" s="27"/>
      <c r="U114" s="27"/>
      <c r="V114" s="27"/>
    </row>
    <row r="115" spans="1:22" s="28" customFormat="1" x14ac:dyDescent="0.45">
      <c r="A115" s="248"/>
      <c r="B115" s="246"/>
      <c r="C115" s="74" t="s">
        <v>142</v>
      </c>
      <c r="F115" s="74"/>
      <c r="G115" s="83" t="b">
        <f>IF(COUNTIF('Single focus area mapping'!C118, "T1")&gt;0, "T1")</f>
        <v>0</v>
      </c>
      <c r="H115" s="84" t="b">
        <f>IF(COUNTIF('Single focus area mapping'!C118, "T2")&gt;0, "T2")</f>
        <v>0</v>
      </c>
      <c r="I115" s="84" t="b">
        <f>IF(COUNTIF('Single focus area mapping'!C118, "T3")&gt;0, "T3")</f>
        <v>0</v>
      </c>
      <c r="J115" s="84" t="b">
        <f>IF(COUNTIF('Single focus area mapping'!C118, "T4")&gt;0, "T4")</f>
        <v>0</v>
      </c>
      <c r="K115" s="84" t="b">
        <f>IF(COUNTIF('Single focus area mapping'!C118, "T5")&gt;0, "T5")</f>
        <v>0</v>
      </c>
      <c r="L115" s="84" t="b">
        <f>IF(COUNTIF('Single focus area mapping'!C118, "T6")&gt;0, "T6")</f>
        <v>0</v>
      </c>
      <c r="M115" s="84" t="b">
        <f>IF(COUNTIF('Single focus area mapping'!C118, "T7")&gt;0, "T7")</f>
        <v>0</v>
      </c>
      <c r="N115" s="85" t="b">
        <f>IF(COUNTIF('Single focus area mapping'!J118, "T1")&gt;0, "T1")</f>
        <v>0</v>
      </c>
      <c r="O115" s="27"/>
      <c r="P115" s="27"/>
      <c r="Q115" s="27"/>
      <c r="R115" s="27"/>
      <c r="S115" s="27"/>
      <c r="T115" s="27"/>
      <c r="U115" s="27"/>
      <c r="V115" s="27"/>
    </row>
    <row r="116" spans="1:22" s="28" customFormat="1" ht="28" x14ac:dyDescent="0.45">
      <c r="A116" s="248"/>
      <c r="B116" s="246"/>
      <c r="C116" s="74" t="s">
        <v>143</v>
      </c>
      <c r="F116" s="74"/>
      <c r="G116" s="83" t="b">
        <f>IF(COUNTIF('Single focus area mapping'!C119, "T1")&gt;0, "T1")</f>
        <v>0</v>
      </c>
      <c r="H116" s="84" t="b">
        <f>IF(COUNTIF('Single focus area mapping'!C119, "T2")&gt;0, "T2")</f>
        <v>0</v>
      </c>
      <c r="I116" s="84" t="b">
        <f>IF(COUNTIF('Single focus area mapping'!C119, "T3")&gt;0, "T3")</f>
        <v>0</v>
      </c>
      <c r="J116" s="84" t="b">
        <f>IF(COUNTIF('Single focus area mapping'!C119, "T4")&gt;0, "T4")</f>
        <v>0</v>
      </c>
      <c r="K116" s="84" t="b">
        <f>IF(COUNTIF('Single focus area mapping'!C119, "T5")&gt;0, "T5")</f>
        <v>0</v>
      </c>
      <c r="L116" s="84" t="b">
        <f>IF(COUNTIF('Single focus area mapping'!C119, "T6")&gt;0, "T6")</f>
        <v>0</v>
      </c>
      <c r="M116" s="84" t="b">
        <f>IF(COUNTIF('Single focus area mapping'!C119, "T7")&gt;0, "T7")</f>
        <v>0</v>
      </c>
      <c r="N116" s="85" t="b">
        <f>IF(COUNTIF('Single focus area mapping'!J119, "T1")&gt;0, "T1")</f>
        <v>0</v>
      </c>
      <c r="O116" s="27"/>
      <c r="P116" s="27"/>
      <c r="Q116" s="27"/>
      <c r="R116" s="27"/>
      <c r="S116" s="27"/>
      <c r="T116" s="27"/>
      <c r="U116" s="27"/>
      <c r="V116" s="27"/>
    </row>
    <row r="117" spans="1:22" s="28" customFormat="1" x14ac:dyDescent="0.45">
      <c r="A117" s="248"/>
      <c r="B117" s="246"/>
      <c r="C117" s="74" t="s">
        <v>144</v>
      </c>
      <c r="F117" s="74"/>
      <c r="G117" s="83" t="b">
        <f>IF(COUNTIF('Single focus area mapping'!C120, "T1")&gt;0, "T1")</f>
        <v>0</v>
      </c>
      <c r="H117" s="84" t="b">
        <f>IF(COUNTIF('Single focus area mapping'!C120, "T2")&gt;0, "T2")</f>
        <v>0</v>
      </c>
      <c r="I117" s="84" t="b">
        <f>IF(COUNTIF('Single focus area mapping'!C120, "T3")&gt;0, "T3")</f>
        <v>0</v>
      </c>
      <c r="J117" s="84" t="b">
        <f>IF(COUNTIF('Single focus area mapping'!C120, "T4")&gt;0, "T4")</f>
        <v>0</v>
      </c>
      <c r="K117" s="84" t="b">
        <f>IF(COUNTIF('Single focus area mapping'!C120, "T5")&gt;0, "T5")</f>
        <v>0</v>
      </c>
      <c r="L117" s="84" t="b">
        <f>IF(COUNTIF('Single focus area mapping'!C120, "T6")&gt;0, "T6")</f>
        <v>0</v>
      </c>
      <c r="M117" s="84" t="b">
        <f>IF(COUNTIF('Single focus area mapping'!C120, "T7")&gt;0, "T7")</f>
        <v>0</v>
      </c>
      <c r="N117" s="85" t="b">
        <f>IF(COUNTIF('Single focus area mapping'!J120, "T1")&gt;0, "T1")</f>
        <v>0</v>
      </c>
      <c r="O117" s="27"/>
      <c r="P117" s="27"/>
      <c r="Q117" s="27"/>
      <c r="R117" s="27"/>
      <c r="S117" s="27"/>
      <c r="T117" s="27"/>
      <c r="U117" s="27"/>
      <c r="V117" s="27"/>
    </row>
    <row r="118" spans="1:22" s="28" customFormat="1" x14ac:dyDescent="0.45">
      <c r="A118" s="248"/>
      <c r="B118" s="246"/>
      <c r="C118" s="74" t="s">
        <v>145</v>
      </c>
      <c r="F118" s="74"/>
      <c r="G118" s="83" t="b">
        <f>IF(COUNTIF('Single focus area mapping'!C121, "T1")&gt;0, "T1")</f>
        <v>0</v>
      </c>
      <c r="H118" s="84" t="b">
        <f>IF(COUNTIF('Single focus area mapping'!C121, "T2")&gt;0, "T2")</f>
        <v>0</v>
      </c>
      <c r="I118" s="84" t="b">
        <f>IF(COUNTIF('Single focus area mapping'!C121, "T3")&gt;0, "T3")</f>
        <v>0</v>
      </c>
      <c r="J118" s="84" t="b">
        <f>IF(COUNTIF('Single focus area mapping'!C121, "T4")&gt;0, "T4")</f>
        <v>0</v>
      </c>
      <c r="K118" s="84" t="b">
        <f>IF(COUNTIF('Single focus area mapping'!C121, "T5")&gt;0, "T5")</f>
        <v>0</v>
      </c>
      <c r="L118" s="84" t="b">
        <f>IF(COUNTIF('Single focus area mapping'!C121, "T6")&gt;0, "T6")</f>
        <v>0</v>
      </c>
      <c r="M118" s="84" t="b">
        <f>IF(COUNTIF('Single focus area mapping'!C121, "T7")&gt;0, "T7")</f>
        <v>0</v>
      </c>
      <c r="N118" s="85" t="b">
        <f>IF(COUNTIF('Single focus area mapping'!J121, "T1")&gt;0, "T1")</f>
        <v>0</v>
      </c>
      <c r="O118" s="27"/>
      <c r="P118" s="27"/>
      <c r="Q118" s="27"/>
      <c r="R118" s="27"/>
      <c r="S118" s="27"/>
      <c r="T118" s="27"/>
      <c r="U118" s="27"/>
      <c r="V118" s="27"/>
    </row>
    <row r="119" spans="1:22" s="28" customFormat="1" ht="30.5" customHeight="1" x14ac:dyDescent="0.45">
      <c r="A119" s="248"/>
      <c r="B119" s="246"/>
      <c r="C119" s="74" t="s">
        <v>113</v>
      </c>
      <c r="F119" s="74"/>
      <c r="G119" s="83" t="b">
        <f>IF(COUNTIF('Single focus area mapping'!C122, "T1")&gt;0, "T1")</f>
        <v>0</v>
      </c>
      <c r="H119" s="84" t="b">
        <f>IF(COUNTIF('Single focus area mapping'!C122, "T2")&gt;0, "T2")</f>
        <v>0</v>
      </c>
      <c r="I119" s="84" t="b">
        <f>IF(COUNTIF('Single focus area mapping'!C122, "T3")&gt;0, "T3")</f>
        <v>0</v>
      </c>
      <c r="J119" s="84" t="b">
        <f>IF(COUNTIF('Single focus area mapping'!C122, "T4")&gt;0, "T4")</f>
        <v>0</v>
      </c>
      <c r="K119" s="84" t="b">
        <f>IF(COUNTIF('Single focus area mapping'!C122, "T5")&gt;0, "T5")</f>
        <v>0</v>
      </c>
      <c r="L119" s="84" t="b">
        <f>IF(COUNTIF('Single focus area mapping'!C122, "T6")&gt;0, "T6")</f>
        <v>0</v>
      </c>
      <c r="M119" s="84" t="b">
        <f>IF(COUNTIF('Single focus area mapping'!C122, "T7")&gt;0, "T7")</f>
        <v>0</v>
      </c>
      <c r="N119" s="85" t="b">
        <f>IF(COUNTIF('Single focus area mapping'!J122, "T1")&gt;0, "T1")</f>
        <v>0</v>
      </c>
      <c r="O119" s="27"/>
      <c r="P119" s="27"/>
      <c r="Q119" s="27"/>
      <c r="R119" s="27"/>
      <c r="S119" s="27"/>
      <c r="T119" s="27"/>
      <c r="U119" s="27"/>
      <c r="V119" s="27"/>
    </row>
    <row r="120" spans="1:22" s="28" customFormat="1" x14ac:dyDescent="0.45">
      <c r="A120" s="248"/>
      <c r="B120" s="246"/>
      <c r="C120" s="74" t="s">
        <v>79</v>
      </c>
      <c r="F120" s="74"/>
      <c r="G120" s="83" t="b">
        <f>IF(COUNTIF('Single focus area mapping'!C123, "T1")&gt;0, "T1")</f>
        <v>0</v>
      </c>
      <c r="H120" s="84" t="b">
        <f>IF(COUNTIF('Single focus area mapping'!C123, "T2")&gt;0, "T2")</f>
        <v>0</v>
      </c>
      <c r="I120" s="84" t="b">
        <f>IF(COUNTIF('Single focus area mapping'!C123, "T3")&gt;0, "T3")</f>
        <v>0</v>
      </c>
      <c r="J120" s="84" t="b">
        <f>IF(COUNTIF('Single focus area mapping'!C123, "T4")&gt;0, "T4")</f>
        <v>0</v>
      </c>
      <c r="K120" s="84" t="b">
        <f>IF(COUNTIF('Single focus area mapping'!C123, "T5")&gt;0, "T5")</f>
        <v>0</v>
      </c>
      <c r="L120" s="84" t="b">
        <f>IF(COUNTIF('Single focus area mapping'!C123, "T6")&gt;0, "T6")</f>
        <v>0</v>
      </c>
      <c r="M120" s="84" t="b">
        <f>IF(COUNTIF('Single focus area mapping'!C123, "T7")&gt;0, "T7")</f>
        <v>0</v>
      </c>
      <c r="N120" s="85" t="b">
        <f>IF(COUNTIF('Single focus area mapping'!J123, "T1")&gt;0, "T1")</f>
        <v>0</v>
      </c>
      <c r="O120" s="27"/>
      <c r="P120" s="27"/>
      <c r="Q120" s="27"/>
      <c r="R120" s="27"/>
      <c r="S120" s="27"/>
      <c r="T120" s="27"/>
      <c r="U120" s="27"/>
      <c r="V120" s="27"/>
    </row>
    <row r="121" spans="1:22" s="28" customFormat="1" x14ac:dyDescent="0.45">
      <c r="A121" s="248"/>
      <c r="B121" s="246"/>
      <c r="C121" s="74" t="s">
        <v>81</v>
      </c>
      <c r="F121" s="74"/>
      <c r="G121" s="83" t="b">
        <f>IF(COUNTIF('Single focus area mapping'!C124, "T1")&gt;0, "T1")</f>
        <v>0</v>
      </c>
      <c r="H121" s="84" t="b">
        <f>IF(COUNTIF('Single focus area mapping'!C124, "T2")&gt;0, "T2")</f>
        <v>0</v>
      </c>
      <c r="I121" s="84" t="b">
        <f>IF(COUNTIF('Single focus area mapping'!C124, "T3")&gt;0, "T3")</f>
        <v>0</v>
      </c>
      <c r="J121" s="84" t="b">
        <f>IF(COUNTIF('Single focus area mapping'!C124, "T4")&gt;0, "T4")</f>
        <v>0</v>
      </c>
      <c r="K121" s="84" t="b">
        <f>IF(COUNTIF('Single focus area mapping'!C124, "T5")&gt;0, "T5")</f>
        <v>0</v>
      </c>
      <c r="L121" s="84" t="b">
        <f>IF(COUNTIF('Single focus area mapping'!C124, "T6")&gt;0, "T6")</f>
        <v>0</v>
      </c>
      <c r="M121" s="84" t="b">
        <f>IF(COUNTIF('Single focus area mapping'!C124, "T7")&gt;0, "T7")</f>
        <v>0</v>
      </c>
      <c r="N121" s="85" t="b">
        <f>IF(COUNTIF('Single focus area mapping'!J124, "T1")&gt;0, "T1")</f>
        <v>0</v>
      </c>
      <c r="O121" s="27"/>
      <c r="P121" s="27"/>
      <c r="Q121" s="27"/>
      <c r="R121" s="27"/>
      <c r="S121" s="27"/>
      <c r="T121" s="27"/>
      <c r="U121" s="27"/>
      <c r="V121" s="27"/>
    </row>
    <row r="122" spans="1:22" s="28" customFormat="1" x14ac:dyDescent="0.45">
      <c r="A122" s="248"/>
      <c r="B122" s="246"/>
      <c r="C122" s="74" t="s">
        <v>146</v>
      </c>
      <c r="F122" s="74"/>
      <c r="G122" s="83" t="b">
        <f>IF(COUNTIF('Single focus area mapping'!C125, "T1")&gt;0, "T1")</f>
        <v>0</v>
      </c>
      <c r="H122" s="84" t="b">
        <f>IF(COUNTIF('Single focus area mapping'!C125, "T2")&gt;0, "T2")</f>
        <v>0</v>
      </c>
      <c r="I122" s="84" t="b">
        <f>IF(COUNTIF('Single focus area mapping'!C125, "T3")&gt;0, "T3")</f>
        <v>0</v>
      </c>
      <c r="J122" s="84" t="b">
        <f>IF(COUNTIF('Single focus area mapping'!C125, "T4")&gt;0, "T4")</f>
        <v>0</v>
      </c>
      <c r="K122" s="84" t="b">
        <f>IF(COUNTIF('Single focus area mapping'!C125, "T5")&gt;0, "T5")</f>
        <v>0</v>
      </c>
      <c r="L122" s="84" t="b">
        <f>IF(COUNTIF('Single focus area mapping'!C125, "T6")&gt;0, "T6")</f>
        <v>0</v>
      </c>
      <c r="M122" s="84" t="b">
        <f>IF(COUNTIF('Single focus area mapping'!C125, "T7")&gt;0, "T7")</f>
        <v>0</v>
      </c>
      <c r="N122" s="85" t="b">
        <f>IF(COUNTIF('Single focus area mapping'!J125, "T1")&gt;0, "T1")</f>
        <v>0</v>
      </c>
      <c r="O122" s="27"/>
      <c r="P122" s="27"/>
      <c r="Q122" s="27"/>
      <c r="R122" s="27"/>
      <c r="S122" s="27"/>
      <c r="T122" s="27"/>
      <c r="U122" s="27"/>
      <c r="V122" s="27"/>
    </row>
    <row r="123" spans="1:22" s="28" customFormat="1" x14ac:dyDescent="0.45">
      <c r="A123" s="248"/>
      <c r="B123" s="246"/>
      <c r="C123" s="74" t="s">
        <v>76</v>
      </c>
      <c r="F123" s="74"/>
      <c r="G123" s="83" t="b">
        <f>IF(COUNTIF('Single focus area mapping'!C126, "T1")&gt;0, "T1")</f>
        <v>0</v>
      </c>
      <c r="H123" s="84" t="b">
        <f>IF(COUNTIF('Single focus area mapping'!C126, "T2")&gt;0, "T2")</f>
        <v>0</v>
      </c>
      <c r="I123" s="84" t="b">
        <f>IF(COUNTIF('Single focus area mapping'!C126, "T3")&gt;0, "T3")</f>
        <v>0</v>
      </c>
      <c r="J123" s="84" t="b">
        <f>IF(COUNTIF('Single focus area mapping'!C126, "T4")&gt;0, "T4")</f>
        <v>0</v>
      </c>
      <c r="K123" s="84" t="b">
        <f>IF(COUNTIF('Single focus area mapping'!C126, "T5")&gt;0, "T5")</f>
        <v>0</v>
      </c>
      <c r="L123" s="84" t="b">
        <f>IF(COUNTIF('Single focus area mapping'!C126, "T6")&gt;0, "T6")</f>
        <v>0</v>
      </c>
      <c r="M123" s="84" t="b">
        <f>IF(COUNTIF('Single focus area mapping'!C126, "T7")&gt;0, "T7")</f>
        <v>0</v>
      </c>
      <c r="N123" s="85" t="b">
        <f>IF(COUNTIF('Single focus area mapping'!J126, "T1")&gt;0, "T1")</f>
        <v>0</v>
      </c>
      <c r="O123" s="27"/>
      <c r="P123" s="27"/>
      <c r="Q123" s="27"/>
      <c r="R123" s="27"/>
      <c r="S123" s="27"/>
      <c r="T123" s="27"/>
      <c r="U123" s="27"/>
      <c r="V123" s="27"/>
    </row>
    <row r="124" spans="1:22" s="28" customFormat="1" x14ac:dyDescent="0.45">
      <c r="A124" s="248"/>
      <c r="B124" s="246"/>
      <c r="C124" s="74" t="s">
        <v>75</v>
      </c>
      <c r="F124" s="74"/>
      <c r="G124" s="83" t="b">
        <f>IF(COUNTIF('Single focus area mapping'!C127, "T1")&gt;0, "T1")</f>
        <v>0</v>
      </c>
      <c r="H124" s="84" t="b">
        <f>IF(COUNTIF('Single focus area mapping'!C127, "T2")&gt;0, "T2")</f>
        <v>0</v>
      </c>
      <c r="I124" s="84" t="b">
        <f>IF(COUNTIF('Single focus area mapping'!C127, "T3")&gt;0, "T3")</f>
        <v>0</v>
      </c>
      <c r="J124" s="84" t="b">
        <f>IF(COUNTIF('Single focus area mapping'!C127, "T4")&gt;0, "T4")</f>
        <v>0</v>
      </c>
      <c r="K124" s="84" t="b">
        <f>IF(COUNTIF('Single focus area mapping'!C127, "T5")&gt;0, "T5")</f>
        <v>0</v>
      </c>
      <c r="L124" s="84" t="b">
        <f>IF(COUNTIF('Single focus area mapping'!C127, "T6")&gt;0, "T6")</f>
        <v>0</v>
      </c>
      <c r="M124" s="84" t="b">
        <f>IF(COUNTIF('Single focus area mapping'!C127, "T7")&gt;0, "T7")</f>
        <v>0</v>
      </c>
      <c r="N124" s="85" t="b">
        <f>IF(COUNTIF('Single focus area mapping'!J127, "T1")&gt;0, "T1")</f>
        <v>0</v>
      </c>
      <c r="O124" s="27"/>
      <c r="P124" s="27"/>
      <c r="Q124" s="27"/>
      <c r="R124" s="27"/>
      <c r="S124" s="27"/>
      <c r="T124" s="27"/>
      <c r="U124" s="27"/>
      <c r="V124" s="27"/>
    </row>
    <row r="125" spans="1:22" s="28" customFormat="1" ht="15.5" x14ac:dyDescent="0.45">
      <c r="A125" s="248"/>
      <c r="B125" s="246"/>
      <c r="C125" s="76" t="s">
        <v>83</v>
      </c>
      <c r="D125" s="30"/>
      <c r="E125" s="30"/>
      <c r="F125" s="92"/>
      <c r="G125" s="86" t="s">
        <v>38</v>
      </c>
      <c r="H125" s="87" t="s">
        <v>39</v>
      </c>
      <c r="I125" s="87" t="s">
        <v>40</v>
      </c>
      <c r="J125" s="87" t="s">
        <v>41</v>
      </c>
      <c r="K125" s="87" t="s">
        <v>42</v>
      </c>
      <c r="L125" s="87" t="s">
        <v>43</v>
      </c>
      <c r="M125" s="87" t="s">
        <v>44</v>
      </c>
      <c r="N125" s="88" t="s">
        <v>45</v>
      </c>
      <c r="O125" s="27"/>
      <c r="P125" s="27"/>
      <c r="Q125" s="27"/>
      <c r="R125" s="27"/>
      <c r="S125" s="27"/>
      <c r="T125" s="27"/>
      <c r="U125" s="27"/>
      <c r="V125" s="27"/>
    </row>
    <row r="126" spans="1:22" s="28" customFormat="1" x14ac:dyDescent="0.45">
      <c r="A126" s="248"/>
      <c r="B126" s="246"/>
      <c r="C126" s="74" t="s">
        <v>147</v>
      </c>
      <c r="F126" s="74"/>
      <c r="G126" s="83" t="b">
        <f>IF(COUNTIF('Single focus area mapping'!C129, "T1")&gt;0, "T1")</f>
        <v>0</v>
      </c>
      <c r="H126" s="84" t="b">
        <f>IF(COUNTIF('Single focus area mapping'!C129, "T2")&gt;0, "T2")</f>
        <v>0</v>
      </c>
      <c r="I126" s="84" t="b">
        <f>IF(COUNTIF('Single focus area mapping'!C129, "T3")&gt;0, "T3")</f>
        <v>0</v>
      </c>
      <c r="J126" s="84" t="b">
        <f>IF(COUNTIF('Single focus area mapping'!C129, "T4")&gt;0, "T4")</f>
        <v>0</v>
      </c>
      <c r="K126" s="84" t="b">
        <f>IF(COUNTIF('Single focus area mapping'!C129, "T5")&gt;0, "T5")</f>
        <v>0</v>
      </c>
      <c r="L126" s="84" t="b">
        <f>IF(COUNTIF('Single focus area mapping'!C129, "T6")&gt;0, "T6")</f>
        <v>0</v>
      </c>
      <c r="M126" s="84" t="b">
        <f>IF(COUNTIF('Single focus area mapping'!C129, "T7")&gt;0, "T7")</f>
        <v>0</v>
      </c>
      <c r="N126" s="85" t="b">
        <f>IF(COUNTIF('Single focus area mapping'!J129, "T1")&gt;0, "T1")</f>
        <v>0</v>
      </c>
      <c r="O126" s="27"/>
      <c r="P126" s="27"/>
      <c r="Q126" s="27"/>
      <c r="R126" s="27"/>
      <c r="S126" s="27"/>
      <c r="T126" s="27"/>
      <c r="U126" s="27"/>
      <c r="V126" s="27"/>
    </row>
    <row r="127" spans="1:22" s="28" customFormat="1" x14ac:dyDescent="0.45">
      <c r="A127" s="248"/>
      <c r="B127" s="246"/>
      <c r="C127" s="74" t="s">
        <v>116</v>
      </c>
      <c r="F127" s="74"/>
      <c r="G127" s="83" t="b">
        <f>IF(COUNTIF('Single focus area mapping'!C130, "T1")&gt;0, "T1")</f>
        <v>0</v>
      </c>
      <c r="H127" s="84" t="b">
        <f>IF(COUNTIF('Single focus area mapping'!C130, "T2")&gt;0, "T2")</f>
        <v>0</v>
      </c>
      <c r="I127" s="84" t="b">
        <f>IF(COUNTIF('Single focus area mapping'!C130, "T3")&gt;0, "T3")</f>
        <v>0</v>
      </c>
      <c r="J127" s="84" t="b">
        <f>IF(COUNTIF('Single focus area mapping'!C130, "T4")&gt;0, "T4")</f>
        <v>0</v>
      </c>
      <c r="K127" s="84" t="b">
        <f>IF(COUNTIF('Single focus area mapping'!C130, "T5")&gt;0, "T5")</f>
        <v>0</v>
      </c>
      <c r="L127" s="84" t="b">
        <f>IF(COUNTIF('Single focus area mapping'!C130, "T6")&gt;0, "T6")</f>
        <v>0</v>
      </c>
      <c r="M127" s="84" t="b">
        <f>IF(COUNTIF('Single focus area mapping'!C130, "T7")&gt;0, "T7")</f>
        <v>0</v>
      </c>
      <c r="N127" s="85" t="b">
        <f>IF(COUNTIF('Single focus area mapping'!J130, "T1")&gt;0, "T1")</f>
        <v>0</v>
      </c>
      <c r="O127" s="27"/>
      <c r="P127" s="27"/>
      <c r="Q127" s="27"/>
      <c r="R127" s="27"/>
      <c r="S127" s="27"/>
      <c r="T127" s="27"/>
      <c r="U127" s="27"/>
      <c r="V127" s="27"/>
    </row>
    <row r="128" spans="1:22" s="28" customFormat="1" x14ac:dyDescent="0.45">
      <c r="A128" s="248"/>
      <c r="B128" s="246"/>
      <c r="C128" s="74" t="s">
        <v>148</v>
      </c>
      <c r="F128" s="74"/>
      <c r="G128" s="83" t="b">
        <f>IF(COUNTIF('Single focus area mapping'!C131, "T1")&gt;0, "T1")</f>
        <v>0</v>
      </c>
      <c r="H128" s="84" t="b">
        <f>IF(COUNTIF('Single focus area mapping'!C131, "T2")&gt;0, "T2")</f>
        <v>0</v>
      </c>
      <c r="I128" s="84" t="b">
        <f>IF(COUNTIF('Single focus area mapping'!C131, "T3")&gt;0, "T3")</f>
        <v>0</v>
      </c>
      <c r="J128" s="84" t="b">
        <f>IF(COUNTIF('Single focus area mapping'!C131, "T4")&gt;0, "T4")</f>
        <v>0</v>
      </c>
      <c r="K128" s="84" t="b">
        <f>IF(COUNTIF('Single focus area mapping'!C131, "T5")&gt;0, "T5")</f>
        <v>0</v>
      </c>
      <c r="L128" s="84" t="b">
        <f>IF(COUNTIF('Single focus area mapping'!C131, "T6")&gt;0, "T6")</f>
        <v>0</v>
      </c>
      <c r="M128" s="84" t="b">
        <f>IF(COUNTIF('Single focus area mapping'!C131, "T7")&gt;0, "T7")</f>
        <v>0</v>
      </c>
      <c r="N128" s="85" t="b">
        <f>IF(COUNTIF('Single focus area mapping'!J131, "T1")&gt;0, "T1")</f>
        <v>0</v>
      </c>
      <c r="O128" s="27"/>
      <c r="P128" s="27"/>
      <c r="Q128" s="27"/>
      <c r="R128" s="27"/>
      <c r="S128" s="27"/>
      <c r="T128" s="27"/>
      <c r="U128" s="27"/>
      <c r="V128" s="27"/>
    </row>
    <row r="129" spans="1:22" s="28" customFormat="1" x14ac:dyDescent="0.45">
      <c r="A129" s="248"/>
      <c r="B129" s="246"/>
      <c r="C129" s="74" t="s">
        <v>149</v>
      </c>
      <c r="F129" s="74"/>
      <c r="G129" s="83" t="b">
        <f>IF(COUNTIF('Single focus area mapping'!C132, "T1")&gt;0, "T1")</f>
        <v>0</v>
      </c>
      <c r="H129" s="84" t="b">
        <f>IF(COUNTIF('Single focus area mapping'!C132, "T2")&gt;0, "T2")</f>
        <v>0</v>
      </c>
      <c r="I129" s="84" t="b">
        <f>IF(COUNTIF('Single focus area mapping'!C132, "T3")&gt;0, "T3")</f>
        <v>0</v>
      </c>
      <c r="J129" s="84" t="b">
        <f>IF(COUNTIF('Single focus area mapping'!C132, "T4")&gt;0, "T4")</f>
        <v>0</v>
      </c>
      <c r="K129" s="84" t="b">
        <f>IF(COUNTIF('Single focus area mapping'!C132, "T5")&gt;0, "T5")</f>
        <v>0</v>
      </c>
      <c r="L129" s="84" t="b">
        <f>IF(COUNTIF('Single focus area mapping'!C132, "T6")&gt;0, "T6")</f>
        <v>0</v>
      </c>
      <c r="M129" s="84" t="b">
        <f>IF(COUNTIF('Single focus area mapping'!C132, "T7")&gt;0, "T7")</f>
        <v>0</v>
      </c>
      <c r="N129" s="85" t="b">
        <f>IF(COUNTIF('Single focus area mapping'!J132, "T1")&gt;0, "T1")</f>
        <v>0</v>
      </c>
      <c r="O129" s="27"/>
      <c r="P129" s="27"/>
      <c r="Q129" s="27"/>
      <c r="R129" s="27"/>
      <c r="S129" s="27"/>
      <c r="T129" s="27"/>
      <c r="U129" s="27"/>
      <c r="V129" s="27"/>
    </row>
    <row r="130" spans="1:22" s="28" customFormat="1" x14ac:dyDescent="0.45">
      <c r="A130" s="248"/>
      <c r="B130" s="246"/>
      <c r="C130" s="74" t="s">
        <v>150</v>
      </c>
      <c r="F130" s="74"/>
      <c r="G130" s="83" t="b">
        <f>IF(COUNTIF('Single focus area mapping'!C133, "T1")&gt;0, "T1")</f>
        <v>0</v>
      </c>
      <c r="H130" s="84" t="b">
        <f>IF(COUNTIF('Single focus area mapping'!C133, "T2")&gt;0, "T2")</f>
        <v>0</v>
      </c>
      <c r="I130" s="84" t="b">
        <f>IF(COUNTIF('Single focus area mapping'!C133, "T3")&gt;0, "T3")</f>
        <v>0</v>
      </c>
      <c r="J130" s="84" t="b">
        <f>IF(COUNTIF('Single focus area mapping'!C133, "T4")&gt;0, "T4")</f>
        <v>0</v>
      </c>
      <c r="K130" s="84" t="b">
        <f>IF(COUNTIF('Single focus area mapping'!C133, "T5")&gt;0, "T5")</f>
        <v>0</v>
      </c>
      <c r="L130" s="84" t="b">
        <f>IF(COUNTIF('Single focus area mapping'!C133, "T6")&gt;0, "T6")</f>
        <v>0</v>
      </c>
      <c r="M130" s="84" t="b">
        <f>IF(COUNTIF('Single focus area mapping'!C133, "T7")&gt;0, "T7")</f>
        <v>0</v>
      </c>
      <c r="N130" s="85" t="b">
        <f>IF(COUNTIF('Single focus area mapping'!J133, "T1")&gt;0, "T1")</f>
        <v>0</v>
      </c>
      <c r="O130" s="27"/>
      <c r="P130" s="27"/>
      <c r="Q130" s="27"/>
      <c r="R130" s="27"/>
      <c r="S130" s="27"/>
      <c r="T130" s="27"/>
      <c r="U130" s="27"/>
      <c r="V130" s="27"/>
    </row>
    <row r="131" spans="1:22" s="28" customFormat="1" x14ac:dyDescent="0.45">
      <c r="A131" s="248"/>
      <c r="B131" s="246"/>
      <c r="C131" s="74" t="s">
        <v>151</v>
      </c>
      <c r="F131" s="74"/>
      <c r="G131" s="83" t="b">
        <f>IF(COUNTIF('Single focus area mapping'!C134, "T1")&gt;0, "T1")</f>
        <v>0</v>
      </c>
      <c r="H131" s="84" t="b">
        <f>IF(COUNTIF('Single focus area mapping'!C134, "T2")&gt;0, "T2")</f>
        <v>0</v>
      </c>
      <c r="I131" s="84" t="b">
        <f>IF(COUNTIF('Single focus area mapping'!C134, "T3")&gt;0, "T3")</f>
        <v>0</v>
      </c>
      <c r="J131" s="84" t="b">
        <f>IF(COUNTIF('Single focus area mapping'!C134, "T4")&gt;0, "T4")</f>
        <v>0</v>
      </c>
      <c r="K131" s="84" t="b">
        <f>IF(COUNTIF('Single focus area mapping'!C134, "T5")&gt;0, "T5")</f>
        <v>0</v>
      </c>
      <c r="L131" s="84" t="b">
        <f>IF(COUNTIF('Single focus area mapping'!C134, "T6")&gt;0, "T6")</f>
        <v>0</v>
      </c>
      <c r="M131" s="84" t="b">
        <f>IF(COUNTIF('Single focus area mapping'!C134, "T7")&gt;0, "T7")</f>
        <v>0</v>
      </c>
      <c r="N131" s="85" t="b">
        <f>IF(COUNTIF('Single focus area mapping'!J134, "T1")&gt;0, "T1")</f>
        <v>0</v>
      </c>
      <c r="O131" s="27"/>
      <c r="P131" s="27"/>
      <c r="Q131" s="27"/>
      <c r="R131" s="27"/>
      <c r="S131" s="27"/>
      <c r="T131" s="27"/>
      <c r="U131" s="27"/>
      <c r="V131" s="27"/>
    </row>
    <row r="132" spans="1:22" s="28" customFormat="1" ht="14.5" thickBot="1" x14ac:dyDescent="0.5">
      <c r="A132" s="249"/>
      <c r="B132" s="247"/>
      <c r="C132" s="74" t="s">
        <v>152</v>
      </c>
      <c r="D132" s="31"/>
      <c r="E132" s="31"/>
      <c r="F132" s="74"/>
      <c r="G132" s="83" t="b">
        <f>IF(COUNTIF('Single focus area mapping'!C135, "T1")&gt;0, "T1")</f>
        <v>0</v>
      </c>
      <c r="H132" s="84" t="b">
        <f>IF(COUNTIF('Single focus area mapping'!C135, "T2")&gt;0, "T2")</f>
        <v>0</v>
      </c>
      <c r="I132" s="84" t="b">
        <f>IF(COUNTIF('Single focus area mapping'!C135, "T3")&gt;0, "T3")</f>
        <v>0</v>
      </c>
      <c r="J132" s="84" t="b">
        <f>IF(COUNTIF('Single focus area mapping'!C135, "T4")&gt;0, "T4")</f>
        <v>0</v>
      </c>
      <c r="K132" s="84" t="b">
        <f>IF(COUNTIF('Single focus area mapping'!C135, "T5")&gt;0, "T5")</f>
        <v>0</v>
      </c>
      <c r="L132" s="84" t="b">
        <f>IF(COUNTIF('Single focus area mapping'!C135, "T6")&gt;0, "T6")</f>
        <v>0</v>
      </c>
      <c r="M132" s="84" t="b">
        <f>IF(COUNTIF('Single focus area mapping'!C135, "T7")&gt;0, "T7")</f>
        <v>0</v>
      </c>
      <c r="N132" s="85" t="b">
        <f>IF(COUNTIF('Single focus area mapping'!J135, "T1")&gt;0, "T1")</f>
        <v>0</v>
      </c>
      <c r="O132" s="27"/>
      <c r="P132" s="27"/>
      <c r="Q132" s="27"/>
      <c r="R132" s="27"/>
      <c r="S132" s="27"/>
      <c r="T132" s="27"/>
      <c r="U132" s="27"/>
      <c r="V132" s="27"/>
    </row>
    <row r="133" spans="1:22" s="28" customFormat="1" ht="15.5" x14ac:dyDescent="0.45">
      <c r="A133" s="239" t="s">
        <v>17</v>
      </c>
      <c r="B133" s="233" t="s">
        <v>18</v>
      </c>
      <c r="C133" s="76" t="s">
        <v>37</v>
      </c>
      <c r="D133" s="32">
        <f>COUNTA('Single focus area mapping'!B138:B145,'Single focus area mapping'!B147:B159,'Single focus area mapping'!B161:B170,'Single focus area mapping'!B172:B177)</f>
        <v>37</v>
      </c>
      <c r="E133" s="32">
        <f>COUNTIF('Single focus area mapping'!D138:D177, "Completed")</f>
        <v>0</v>
      </c>
      <c r="F133" s="78">
        <f>E133/D133</f>
        <v>0</v>
      </c>
      <c r="G133" s="86" t="s">
        <v>38</v>
      </c>
      <c r="H133" s="87" t="s">
        <v>39</v>
      </c>
      <c r="I133" s="87" t="s">
        <v>40</v>
      </c>
      <c r="J133" s="87" t="s">
        <v>41</v>
      </c>
      <c r="K133" s="87" t="s">
        <v>42</v>
      </c>
      <c r="L133" s="87" t="s">
        <v>43</v>
      </c>
      <c r="M133" s="87" t="s">
        <v>44</v>
      </c>
      <c r="N133" s="88" t="s">
        <v>45</v>
      </c>
      <c r="O133" s="27"/>
      <c r="P133" s="27"/>
      <c r="Q133" s="27"/>
      <c r="R133" s="27"/>
      <c r="S133" s="27"/>
      <c r="T133" s="27"/>
      <c r="U133" s="27"/>
      <c r="V133" s="27"/>
    </row>
    <row r="134" spans="1:22" s="28" customFormat="1" x14ac:dyDescent="0.45">
      <c r="A134" s="240"/>
      <c r="B134" s="234"/>
      <c r="C134" s="74" t="s">
        <v>153</v>
      </c>
      <c r="F134" s="74"/>
      <c r="G134" s="83" t="b">
        <f>IF(COUNTIF('Single focus area mapping'!C138, "T1")&gt;0, "T1")</f>
        <v>0</v>
      </c>
      <c r="H134" s="84" t="b">
        <f>IF(COUNTIF('Single focus area mapping'!C138, "T2")&gt;0, "T2")</f>
        <v>0</v>
      </c>
      <c r="I134" s="84" t="b">
        <f>IF(COUNTIF('Single focus area mapping'!C138, "T3")&gt;0, "T3")</f>
        <v>0</v>
      </c>
      <c r="J134" s="84" t="b">
        <f>IF(COUNTIF('Single focus area mapping'!C138, "T4")&gt;0, "T4")</f>
        <v>0</v>
      </c>
      <c r="K134" s="84" t="b">
        <f>IF(COUNTIF('Single focus area mapping'!C138, "T5")&gt;0, "T5")</f>
        <v>0</v>
      </c>
      <c r="L134" s="84" t="b">
        <f>IF(COUNTIF('Single focus area mapping'!C138, "T6")&gt;0, "T6")</f>
        <v>0</v>
      </c>
      <c r="M134" s="84" t="b">
        <f>IF(COUNTIF('Single focus area mapping'!C138, "T7")&gt;0, "T7")</f>
        <v>0</v>
      </c>
      <c r="N134" s="85" t="b">
        <f>IF(COUNTIF('Single focus area mapping'!J138, "T1")&gt;0, "T1")</f>
        <v>0</v>
      </c>
      <c r="O134" s="27"/>
      <c r="P134" s="27"/>
      <c r="Q134" s="27"/>
      <c r="R134" s="27"/>
      <c r="S134" s="27"/>
      <c r="T134" s="27"/>
      <c r="U134" s="27"/>
      <c r="V134" s="27"/>
    </row>
    <row r="135" spans="1:22" s="28" customFormat="1" x14ac:dyDescent="0.45">
      <c r="A135" s="240"/>
      <c r="B135" s="234"/>
      <c r="C135" s="74" t="s">
        <v>154</v>
      </c>
      <c r="F135" s="74"/>
      <c r="G135" s="83" t="b">
        <f>IF(COUNTIF('Single focus area mapping'!C139, "T1")&gt;0, "T1")</f>
        <v>0</v>
      </c>
      <c r="H135" s="84" t="b">
        <f>IF(COUNTIF('Single focus area mapping'!C139, "T2")&gt;0, "T2")</f>
        <v>0</v>
      </c>
      <c r="I135" s="84" t="b">
        <f>IF(COUNTIF('Single focus area mapping'!C139, "T3")&gt;0, "T3")</f>
        <v>0</v>
      </c>
      <c r="J135" s="84" t="b">
        <f>IF(COUNTIF('Single focus area mapping'!C139, "T4")&gt;0, "T4")</f>
        <v>0</v>
      </c>
      <c r="K135" s="84" t="b">
        <f>IF(COUNTIF('Single focus area mapping'!C139, "T5")&gt;0, "T5")</f>
        <v>0</v>
      </c>
      <c r="L135" s="84" t="b">
        <f>IF(COUNTIF('Single focus area mapping'!C139, "T6")&gt;0, "T6")</f>
        <v>0</v>
      </c>
      <c r="M135" s="84" t="b">
        <f>IF(COUNTIF('Single focus area mapping'!C139, "T7")&gt;0, "T7")</f>
        <v>0</v>
      </c>
      <c r="N135" s="85" t="b">
        <f>IF(COUNTIF('Single focus area mapping'!J139, "T1")&gt;0, "T1")</f>
        <v>0</v>
      </c>
      <c r="O135" s="27"/>
      <c r="P135" s="27"/>
      <c r="Q135" s="27"/>
      <c r="R135" s="27"/>
      <c r="S135" s="27"/>
      <c r="T135" s="27"/>
      <c r="U135" s="27"/>
      <c r="V135" s="27"/>
    </row>
    <row r="136" spans="1:22" s="28" customFormat="1" x14ac:dyDescent="0.45">
      <c r="A136" s="240"/>
      <c r="B136" s="234"/>
      <c r="C136" s="74" t="s">
        <v>155</v>
      </c>
      <c r="F136" s="74"/>
      <c r="G136" s="83" t="b">
        <f>IF(COUNTIF('Single focus area mapping'!C140, "T1")&gt;0, "T1")</f>
        <v>0</v>
      </c>
      <c r="H136" s="84" t="b">
        <f>IF(COUNTIF('Single focus area mapping'!C140, "T2")&gt;0, "T2")</f>
        <v>0</v>
      </c>
      <c r="I136" s="84" t="b">
        <f>IF(COUNTIF('Single focus area mapping'!C140, "T3")&gt;0, "T3")</f>
        <v>0</v>
      </c>
      <c r="J136" s="84" t="b">
        <f>IF(COUNTIF('Single focus area mapping'!C140, "T4")&gt;0, "T4")</f>
        <v>0</v>
      </c>
      <c r="K136" s="84" t="b">
        <f>IF(COUNTIF('Single focus area mapping'!C140, "T5")&gt;0, "T5")</f>
        <v>0</v>
      </c>
      <c r="L136" s="84" t="b">
        <f>IF(COUNTIF('Single focus area mapping'!C140, "T6")&gt;0, "T6")</f>
        <v>0</v>
      </c>
      <c r="M136" s="84" t="b">
        <f>IF(COUNTIF('Single focus area mapping'!C140, "T7")&gt;0, "T7")</f>
        <v>0</v>
      </c>
      <c r="N136" s="85" t="b">
        <f>IF(COUNTIF('Single focus area mapping'!J140, "T1")&gt;0, "T1")</f>
        <v>0</v>
      </c>
      <c r="O136" s="27"/>
      <c r="P136" s="27"/>
      <c r="Q136" s="27"/>
      <c r="R136" s="27"/>
      <c r="S136" s="27"/>
      <c r="T136" s="27"/>
      <c r="U136" s="27"/>
      <c r="V136" s="27"/>
    </row>
    <row r="137" spans="1:22" s="28" customFormat="1" x14ac:dyDescent="0.45">
      <c r="A137" s="240"/>
      <c r="B137" s="234"/>
      <c r="C137" s="74" t="s">
        <v>156</v>
      </c>
      <c r="F137" s="74"/>
      <c r="G137" s="83" t="b">
        <f>IF(COUNTIF('Single focus area mapping'!C141, "T1")&gt;0, "T1")</f>
        <v>0</v>
      </c>
      <c r="H137" s="84" t="b">
        <f>IF(COUNTIF('Single focus area mapping'!C141, "T2")&gt;0, "T2")</f>
        <v>0</v>
      </c>
      <c r="I137" s="84" t="b">
        <f>IF(COUNTIF('Single focus area mapping'!C141, "T3")&gt;0, "T3")</f>
        <v>0</v>
      </c>
      <c r="J137" s="84" t="b">
        <f>IF(COUNTIF('Single focus area mapping'!C141, "T4")&gt;0, "T4")</f>
        <v>0</v>
      </c>
      <c r="K137" s="84" t="b">
        <f>IF(COUNTIF('Single focus area mapping'!C141, "T5")&gt;0, "T5")</f>
        <v>0</v>
      </c>
      <c r="L137" s="84" t="b">
        <f>IF(COUNTIF('Single focus area mapping'!C141, "T6")&gt;0, "T6")</f>
        <v>0</v>
      </c>
      <c r="M137" s="84" t="b">
        <f>IF(COUNTIF('Single focus area mapping'!C141, "T7")&gt;0, "T7")</f>
        <v>0</v>
      </c>
      <c r="N137" s="85" t="b">
        <f>IF(COUNTIF('Single focus area mapping'!J141, "T1")&gt;0, "T1")</f>
        <v>0</v>
      </c>
      <c r="O137" s="27"/>
      <c r="P137" s="27"/>
      <c r="Q137" s="27"/>
      <c r="R137" s="27"/>
      <c r="S137" s="27"/>
      <c r="T137" s="27"/>
      <c r="U137" s="27"/>
      <c r="V137" s="27"/>
    </row>
    <row r="138" spans="1:22" s="28" customFormat="1" ht="28" x14ac:dyDescent="0.45">
      <c r="A138" s="240"/>
      <c r="B138" s="234"/>
      <c r="C138" s="74" t="s">
        <v>157</v>
      </c>
      <c r="F138" s="74"/>
      <c r="G138" s="83" t="b">
        <f>IF(COUNTIF('Single focus area mapping'!C142, "T1")&gt;0, "T1")</f>
        <v>0</v>
      </c>
      <c r="H138" s="84" t="b">
        <f>IF(COUNTIF('Single focus area mapping'!C142, "T2")&gt;0, "T2")</f>
        <v>0</v>
      </c>
      <c r="I138" s="84" t="b">
        <f>IF(COUNTIF('Single focus area mapping'!C142, "T3")&gt;0, "T3")</f>
        <v>0</v>
      </c>
      <c r="J138" s="84" t="b">
        <f>IF(COUNTIF('Single focus area mapping'!C142, "T4")&gt;0, "T4")</f>
        <v>0</v>
      </c>
      <c r="K138" s="84" t="b">
        <f>IF(COUNTIF('Single focus area mapping'!C142, "T5")&gt;0, "T5")</f>
        <v>0</v>
      </c>
      <c r="L138" s="84" t="b">
        <f>IF(COUNTIF('Single focus area mapping'!C142, "T6")&gt;0, "T6")</f>
        <v>0</v>
      </c>
      <c r="M138" s="84" t="b">
        <f>IF(COUNTIF('Single focus area mapping'!C142, "T7")&gt;0, "T7")</f>
        <v>0</v>
      </c>
      <c r="N138" s="85" t="b">
        <f>IF(COUNTIF('Single focus area mapping'!J142, "T1")&gt;0, "T1")</f>
        <v>0</v>
      </c>
      <c r="O138" s="27"/>
      <c r="P138" s="27"/>
      <c r="Q138" s="27"/>
      <c r="R138" s="27"/>
      <c r="S138" s="27"/>
      <c r="T138" s="27"/>
      <c r="U138" s="27"/>
      <c r="V138" s="27"/>
    </row>
    <row r="139" spans="1:22" s="28" customFormat="1" x14ac:dyDescent="0.45">
      <c r="A139" s="240"/>
      <c r="B139" s="234"/>
      <c r="C139" s="74" t="s">
        <v>158</v>
      </c>
      <c r="F139" s="74"/>
      <c r="G139" s="83" t="b">
        <f>IF(COUNTIF('Single focus area mapping'!C143, "T1")&gt;0, "T1")</f>
        <v>0</v>
      </c>
      <c r="H139" s="84" t="b">
        <f>IF(COUNTIF('Single focus area mapping'!C143, "T2")&gt;0, "T2")</f>
        <v>0</v>
      </c>
      <c r="I139" s="84" t="b">
        <f>IF(COUNTIF('Single focus area mapping'!C143, "T3")&gt;0, "T3")</f>
        <v>0</v>
      </c>
      <c r="J139" s="84" t="b">
        <f>IF(COUNTIF('Single focus area mapping'!C143, "T4")&gt;0, "T4")</f>
        <v>0</v>
      </c>
      <c r="K139" s="84" t="b">
        <f>IF(COUNTIF('Single focus area mapping'!C143, "T5")&gt;0, "T5")</f>
        <v>0</v>
      </c>
      <c r="L139" s="84" t="b">
        <f>IF(COUNTIF('Single focus area mapping'!C143, "T6")&gt;0, "T6")</f>
        <v>0</v>
      </c>
      <c r="M139" s="84" t="b">
        <f>IF(COUNTIF('Single focus area mapping'!C143, "T7")&gt;0, "T7")</f>
        <v>0</v>
      </c>
      <c r="N139" s="85" t="b">
        <f>IF(COUNTIF('Single focus area mapping'!J143, "T1")&gt;0, "T1")</f>
        <v>0</v>
      </c>
      <c r="O139" s="27"/>
      <c r="P139" s="27"/>
      <c r="Q139" s="27"/>
      <c r="R139" s="27"/>
      <c r="S139" s="27"/>
      <c r="T139" s="27"/>
      <c r="U139" s="27"/>
      <c r="V139" s="27"/>
    </row>
    <row r="140" spans="1:22" s="28" customFormat="1" x14ac:dyDescent="0.45">
      <c r="A140" s="240"/>
      <c r="B140" s="234"/>
      <c r="C140" s="74" t="s">
        <v>159</v>
      </c>
      <c r="F140" s="74"/>
      <c r="G140" s="83" t="b">
        <f>IF(COUNTIF('Single focus area mapping'!C144, "T1")&gt;0, "T1")</f>
        <v>0</v>
      </c>
      <c r="H140" s="84" t="b">
        <f>IF(COUNTIF('Single focus area mapping'!C144, "T2")&gt;0, "T2")</f>
        <v>0</v>
      </c>
      <c r="I140" s="84" t="b">
        <f>IF(COUNTIF('Single focus area mapping'!C144, "T3")&gt;0, "T3")</f>
        <v>0</v>
      </c>
      <c r="J140" s="84" t="b">
        <f>IF(COUNTIF('Single focus area mapping'!C144, "T4")&gt;0, "T4")</f>
        <v>0</v>
      </c>
      <c r="K140" s="84" t="b">
        <f>IF(COUNTIF('Single focus area mapping'!C144, "T5")&gt;0, "T5")</f>
        <v>0</v>
      </c>
      <c r="L140" s="84" t="b">
        <f>IF(COUNTIF('Single focus area mapping'!C144, "T6")&gt;0, "T6")</f>
        <v>0</v>
      </c>
      <c r="M140" s="84" t="b">
        <f>IF(COUNTIF('Single focus area mapping'!C144, "T7")&gt;0, "T7")</f>
        <v>0</v>
      </c>
      <c r="N140" s="85" t="b">
        <f>IF(COUNTIF('Single focus area mapping'!J144, "T1")&gt;0, "T1")</f>
        <v>0</v>
      </c>
      <c r="O140" s="27"/>
      <c r="P140" s="27"/>
      <c r="Q140" s="27"/>
      <c r="R140" s="27"/>
      <c r="S140" s="27"/>
      <c r="T140" s="27"/>
      <c r="U140" s="27"/>
      <c r="V140" s="27"/>
    </row>
    <row r="141" spans="1:22" s="28" customFormat="1" ht="28" x14ac:dyDescent="0.45">
      <c r="A141" s="240"/>
      <c r="B141" s="234"/>
      <c r="C141" s="74" t="s">
        <v>160</v>
      </c>
      <c r="F141" s="74"/>
      <c r="G141" s="83" t="b">
        <f>IF(COUNTIF('Single focus area mapping'!C145, "T1")&gt;0, "T1")</f>
        <v>0</v>
      </c>
      <c r="H141" s="84" t="b">
        <f>IF(COUNTIF('Single focus area mapping'!C145, "T2")&gt;0, "T2")</f>
        <v>0</v>
      </c>
      <c r="I141" s="84" t="b">
        <f>IF(COUNTIF('Single focus area mapping'!C145, "T3")&gt;0, "T3")</f>
        <v>0</v>
      </c>
      <c r="J141" s="84" t="b">
        <f>IF(COUNTIF('Single focus area mapping'!C145, "T4")&gt;0, "T4")</f>
        <v>0</v>
      </c>
      <c r="K141" s="84" t="b">
        <f>IF(COUNTIF('Single focus area mapping'!C145, "T5")&gt;0, "T5")</f>
        <v>0</v>
      </c>
      <c r="L141" s="84" t="b">
        <f>IF(COUNTIF('Single focus area mapping'!C145, "T6")&gt;0, "T6")</f>
        <v>0</v>
      </c>
      <c r="M141" s="84" t="b">
        <f>IF(COUNTIF('Single focus area mapping'!C145, "T7")&gt;0, "T7")</f>
        <v>0</v>
      </c>
      <c r="N141" s="85" t="b">
        <f>IF(COUNTIF('Single focus area mapping'!J145, "T1")&gt;0, "T1")</f>
        <v>0</v>
      </c>
      <c r="O141" s="27"/>
      <c r="P141" s="27"/>
      <c r="Q141" s="27"/>
      <c r="R141" s="27"/>
      <c r="S141" s="27"/>
      <c r="T141" s="27"/>
      <c r="U141" s="27"/>
      <c r="V141" s="27"/>
    </row>
    <row r="142" spans="1:22" s="28" customFormat="1" ht="15.5" x14ac:dyDescent="0.45">
      <c r="A142" s="240"/>
      <c r="B142" s="234"/>
      <c r="C142" s="76" t="s">
        <v>58</v>
      </c>
      <c r="D142" s="30"/>
      <c r="E142" s="30"/>
      <c r="F142" s="92"/>
      <c r="G142" s="86" t="s">
        <v>38</v>
      </c>
      <c r="H142" s="87" t="s">
        <v>39</v>
      </c>
      <c r="I142" s="87" t="s">
        <v>40</v>
      </c>
      <c r="J142" s="87" t="s">
        <v>41</v>
      </c>
      <c r="K142" s="87" t="s">
        <v>42</v>
      </c>
      <c r="L142" s="87" t="s">
        <v>43</v>
      </c>
      <c r="M142" s="87" t="s">
        <v>44</v>
      </c>
      <c r="N142" s="88" t="s">
        <v>45</v>
      </c>
      <c r="O142" s="27"/>
      <c r="P142" s="27"/>
      <c r="Q142" s="27"/>
      <c r="R142" s="27"/>
      <c r="S142" s="27"/>
      <c r="T142" s="27"/>
      <c r="U142" s="27"/>
      <c r="V142" s="27"/>
    </row>
    <row r="143" spans="1:22" s="28" customFormat="1" x14ac:dyDescent="0.45">
      <c r="A143" s="240"/>
      <c r="B143" s="234"/>
      <c r="C143" s="74" t="s">
        <v>161</v>
      </c>
      <c r="F143" s="74"/>
      <c r="G143" s="83" t="b">
        <f>IF(COUNTIF('Single focus area mapping'!C147, "T1")&gt;0, "T1")</f>
        <v>0</v>
      </c>
      <c r="H143" s="84" t="b">
        <f>IF(COUNTIF('Single focus area mapping'!C147, "T2")&gt;0, "T2")</f>
        <v>0</v>
      </c>
      <c r="I143" s="84" t="b">
        <f>IF(COUNTIF('Single focus area mapping'!C147, "T3")&gt;0, "T3")</f>
        <v>0</v>
      </c>
      <c r="J143" s="84" t="b">
        <f>IF(COUNTIF('Single focus area mapping'!C147, "T4")&gt;0, "T4")</f>
        <v>0</v>
      </c>
      <c r="K143" s="84" t="b">
        <f>IF(COUNTIF('Single focus area mapping'!C147, "T5")&gt;0, "T5")</f>
        <v>0</v>
      </c>
      <c r="L143" s="84" t="b">
        <f>IF(COUNTIF('Single focus area mapping'!C147, "T6")&gt;0, "T6")</f>
        <v>0</v>
      </c>
      <c r="M143" s="84" t="b">
        <f>IF(COUNTIF('Single focus area mapping'!C147, "T7")&gt;0, "T7")</f>
        <v>0</v>
      </c>
      <c r="N143" s="85" t="b">
        <f>IF(COUNTIF('Single focus area mapping'!J147, "T1")&gt;0, "T1")</f>
        <v>0</v>
      </c>
      <c r="O143" s="27"/>
      <c r="P143" s="27"/>
      <c r="Q143" s="27"/>
      <c r="R143" s="27"/>
      <c r="S143" s="27"/>
      <c r="T143" s="27"/>
      <c r="U143" s="27"/>
      <c r="V143" s="27"/>
    </row>
    <row r="144" spans="1:22" s="28" customFormat="1" x14ac:dyDescent="0.45">
      <c r="A144" s="240"/>
      <c r="B144" s="234"/>
      <c r="C144" s="74" t="s">
        <v>162</v>
      </c>
      <c r="F144" s="74"/>
      <c r="G144" s="83" t="b">
        <f>IF(COUNTIF('Single focus area mapping'!C148, "T1")&gt;0, "T1")</f>
        <v>0</v>
      </c>
      <c r="H144" s="84" t="b">
        <f>IF(COUNTIF('Single focus area mapping'!C148, "T2")&gt;0, "T2")</f>
        <v>0</v>
      </c>
      <c r="I144" s="84" t="b">
        <f>IF(COUNTIF('Single focus area mapping'!C148, "T3")&gt;0, "T3")</f>
        <v>0</v>
      </c>
      <c r="J144" s="84" t="b">
        <f>IF(COUNTIF('Single focus area mapping'!C148, "T4")&gt;0, "T4")</f>
        <v>0</v>
      </c>
      <c r="K144" s="84" t="b">
        <f>IF(COUNTIF('Single focus area mapping'!C148, "T5")&gt;0, "T5")</f>
        <v>0</v>
      </c>
      <c r="L144" s="84" t="b">
        <f>IF(COUNTIF('Single focus area mapping'!C148, "T6")&gt;0, "T6")</f>
        <v>0</v>
      </c>
      <c r="M144" s="84" t="b">
        <f>IF(COUNTIF('Single focus area mapping'!C148, "T7")&gt;0, "T7")</f>
        <v>0</v>
      </c>
      <c r="N144" s="85" t="b">
        <f>IF(COUNTIF('Single focus area mapping'!J148, "T1")&gt;0, "T1")</f>
        <v>0</v>
      </c>
      <c r="O144" s="27"/>
      <c r="P144" s="27"/>
      <c r="Q144" s="27"/>
      <c r="R144" s="27"/>
      <c r="S144" s="27"/>
      <c r="T144" s="27"/>
      <c r="U144" s="27"/>
      <c r="V144" s="27"/>
    </row>
    <row r="145" spans="1:22" s="28" customFormat="1" x14ac:dyDescent="0.45">
      <c r="A145" s="240"/>
      <c r="B145" s="234"/>
      <c r="C145" s="74" t="s">
        <v>65</v>
      </c>
      <c r="F145" s="74"/>
      <c r="G145" s="83" t="b">
        <f>IF(COUNTIF('Single focus area mapping'!C149, "T1")&gt;0, "T1")</f>
        <v>0</v>
      </c>
      <c r="H145" s="84" t="b">
        <f>IF(COUNTIF('Single focus area mapping'!C149, "T2")&gt;0, "T2")</f>
        <v>0</v>
      </c>
      <c r="I145" s="84" t="b">
        <f>IF(COUNTIF('Single focus area mapping'!C149, "T3")&gt;0, "T3")</f>
        <v>0</v>
      </c>
      <c r="J145" s="84" t="b">
        <f>IF(COUNTIF('Single focus area mapping'!C149, "T4")&gt;0, "T4")</f>
        <v>0</v>
      </c>
      <c r="K145" s="84" t="b">
        <f>IF(COUNTIF('Single focus area mapping'!C149, "T5")&gt;0, "T5")</f>
        <v>0</v>
      </c>
      <c r="L145" s="84" t="b">
        <f>IF(COUNTIF('Single focus area mapping'!C149, "T6")&gt;0, "T6")</f>
        <v>0</v>
      </c>
      <c r="M145" s="84" t="b">
        <f>IF(COUNTIF('Single focus area mapping'!C149, "T7")&gt;0, "T7")</f>
        <v>0</v>
      </c>
      <c r="N145" s="85" t="b">
        <f>IF(COUNTIF('Single focus area mapping'!J149, "T1")&gt;0, "T1")</f>
        <v>0</v>
      </c>
      <c r="O145" s="27"/>
      <c r="P145" s="27"/>
      <c r="Q145" s="27"/>
      <c r="R145" s="27"/>
      <c r="S145" s="27"/>
      <c r="T145" s="27"/>
      <c r="U145" s="27"/>
      <c r="V145" s="27"/>
    </row>
    <row r="146" spans="1:22" s="28" customFormat="1" x14ac:dyDescent="0.45">
      <c r="A146" s="240"/>
      <c r="B146" s="234"/>
      <c r="C146" s="74" t="s">
        <v>163</v>
      </c>
      <c r="F146" s="74"/>
      <c r="G146" s="83" t="b">
        <f>IF(COUNTIF('Single focus area mapping'!C150, "T1")&gt;0, "T1")</f>
        <v>0</v>
      </c>
      <c r="H146" s="84" t="b">
        <f>IF(COUNTIF('Single focus area mapping'!C150, "T2")&gt;0, "T2")</f>
        <v>0</v>
      </c>
      <c r="I146" s="84" t="b">
        <f>IF(COUNTIF('Single focus area mapping'!C150, "T3")&gt;0, "T3")</f>
        <v>0</v>
      </c>
      <c r="J146" s="84" t="b">
        <f>IF(COUNTIF('Single focus area mapping'!C150, "T4")&gt;0, "T4")</f>
        <v>0</v>
      </c>
      <c r="K146" s="84" t="b">
        <f>IF(COUNTIF('Single focus area mapping'!C150, "T5")&gt;0, "T5")</f>
        <v>0</v>
      </c>
      <c r="L146" s="84" t="b">
        <f>IF(COUNTIF('Single focus area mapping'!C150, "T6")&gt;0, "T6")</f>
        <v>0</v>
      </c>
      <c r="M146" s="84" t="b">
        <f>IF(COUNTIF('Single focus area mapping'!C150, "T7")&gt;0, "T7")</f>
        <v>0</v>
      </c>
      <c r="N146" s="85" t="b">
        <f>IF(COUNTIF('Single focus area mapping'!J150, "T1")&gt;0, "T1")</f>
        <v>0</v>
      </c>
      <c r="O146" s="27"/>
      <c r="P146" s="27"/>
      <c r="Q146" s="27"/>
      <c r="R146" s="27"/>
      <c r="S146" s="27"/>
      <c r="T146" s="27"/>
      <c r="U146" s="27"/>
      <c r="V146" s="27"/>
    </row>
    <row r="147" spans="1:22" s="28" customFormat="1" x14ac:dyDescent="0.45">
      <c r="A147" s="240"/>
      <c r="B147" s="234"/>
      <c r="C147" s="74" t="s">
        <v>164</v>
      </c>
      <c r="F147" s="74"/>
      <c r="G147" s="83" t="b">
        <f>IF(COUNTIF('Single focus area mapping'!C151, "T1")&gt;0, "T1")</f>
        <v>0</v>
      </c>
      <c r="H147" s="84" t="b">
        <f>IF(COUNTIF('Single focus area mapping'!C151, "T2")&gt;0, "T2")</f>
        <v>0</v>
      </c>
      <c r="I147" s="84" t="b">
        <f>IF(COUNTIF('Single focus area mapping'!C151, "T3")&gt;0, "T3")</f>
        <v>0</v>
      </c>
      <c r="J147" s="84" t="b">
        <f>IF(COUNTIF('Single focus area mapping'!C151, "T4")&gt;0, "T4")</f>
        <v>0</v>
      </c>
      <c r="K147" s="84" t="b">
        <f>IF(COUNTIF('Single focus area mapping'!C151, "T5")&gt;0, "T5")</f>
        <v>0</v>
      </c>
      <c r="L147" s="84" t="b">
        <f>IF(COUNTIF('Single focus area mapping'!C151, "T6")&gt;0, "T6")</f>
        <v>0</v>
      </c>
      <c r="M147" s="84" t="b">
        <f>IF(COUNTIF('Single focus area mapping'!C151, "T7")&gt;0, "T7")</f>
        <v>0</v>
      </c>
      <c r="N147" s="85" t="b">
        <f>IF(COUNTIF('Single focus area mapping'!J151, "T1")&gt;0, "T1")</f>
        <v>0</v>
      </c>
      <c r="O147" s="27"/>
      <c r="P147" s="27"/>
      <c r="Q147" s="27"/>
      <c r="R147" s="27"/>
      <c r="S147" s="27"/>
      <c r="T147" s="27"/>
      <c r="U147" s="27"/>
      <c r="V147" s="27"/>
    </row>
    <row r="148" spans="1:22" s="28" customFormat="1" x14ac:dyDescent="0.45">
      <c r="A148" s="240"/>
      <c r="B148" s="234"/>
      <c r="C148" s="74" t="s">
        <v>165</v>
      </c>
      <c r="F148" s="74"/>
      <c r="G148" s="83" t="b">
        <f>IF(COUNTIF('Single focus area mapping'!C152, "T1")&gt;0, "T1")</f>
        <v>0</v>
      </c>
      <c r="H148" s="84" t="b">
        <f>IF(COUNTIF('Single focus area mapping'!C152, "T2")&gt;0, "T2")</f>
        <v>0</v>
      </c>
      <c r="I148" s="84" t="b">
        <f>IF(COUNTIF('Single focus area mapping'!C152, "T3")&gt;0, "T3")</f>
        <v>0</v>
      </c>
      <c r="J148" s="84" t="b">
        <f>IF(COUNTIF('Single focus area mapping'!C152, "T4")&gt;0, "T4")</f>
        <v>0</v>
      </c>
      <c r="K148" s="84" t="b">
        <f>IF(COUNTIF('Single focus area mapping'!C152, "T5")&gt;0, "T5")</f>
        <v>0</v>
      </c>
      <c r="L148" s="84" t="b">
        <f>IF(COUNTIF('Single focus area mapping'!C152, "T6")&gt;0, "T6")</f>
        <v>0</v>
      </c>
      <c r="M148" s="84" t="b">
        <f>IF(COUNTIF('Single focus area mapping'!C152, "T7")&gt;0, "T7")</f>
        <v>0</v>
      </c>
      <c r="N148" s="85" t="b">
        <f>IF(COUNTIF('Single focus area mapping'!J152, "T1")&gt;0, "T1")</f>
        <v>0</v>
      </c>
      <c r="O148" s="27"/>
      <c r="P148" s="27"/>
      <c r="Q148" s="27"/>
      <c r="R148" s="27"/>
      <c r="S148" s="27"/>
      <c r="T148" s="27"/>
      <c r="U148" s="27"/>
      <c r="V148" s="27"/>
    </row>
    <row r="149" spans="1:22" s="28" customFormat="1" x14ac:dyDescent="0.45">
      <c r="A149" s="240"/>
      <c r="B149" s="234"/>
      <c r="C149" s="74" t="s">
        <v>166</v>
      </c>
      <c r="F149" s="74"/>
      <c r="G149" s="83" t="b">
        <f>IF(COUNTIF('Single focus area mapping'!C153, "T1")&gt;0, "T1")</f>
        <v>0</v>
      </c>
      <c r="H149" s="84" t="b">
        <f>IF(COUNTIF('Single focus area mapping'!C153, "T2")&gt;0, "T2")</f>
        <v>0</v>
      </c>
      <c r="I149" s="84" t="b">
        <f>IF(COUNTIF('Single focus area mapping'!C153, "T3")&gt;0, "T3")</f>
        <v>0</v>
      </c>
      <c r="J149" s="84" t="b">
        <f>IF(COUNTIF('Single focus area mapping'!C153, "T4")&gt;0, "T4")</f>
        <v>0</v>
      </c>
      <c r="K149" s="84" t="b">
        <f>IF(COUNTIF('Single focus area mapping'!C153, "T5")&gt;0, "T5")</f>
        <v>0</v>
      </c>
      <c r="L149" s="84" t="b">
        <f>IF(COUNTIF('Single focus area mapping'!C153, "T6")&gt;0, "T6")</f>
        <v>0</v>
      </c>
      <c r="M149" s="84" t="b">
        <f>IF(COUNTIF('Single focus area mapping'!C153, "T7")&gt;0, "T7")</f>
        <v>0</v>
      </c>
      <c r="N149" s="85" t="b">
        <f>IF(COUNTIF('Single focus area mapping'!J153, "T1")&gt;0, "T1")</f>
        <v>0</v>
      </c>
      <c r="O149" s="27"/>
      <c r="P149" s="27"/>
      <c r="Q149" s="27"/>
      <c r="R149" s="27"/>
      <c r="S149" s="27"/>
      <c r="T149" s="27"/>
      <c r="U149" s="27"/>
      <c r="V149" s="27"/>
    </row>
    <row r="150" spans="1:22" s="28" customFormat="1" x14ac:dyDescent="0.45">
      <c r="A150" s="240"/>
      <c r="B150" s="234"/>
      <c r="C150" s="74" t="s">
        <v>167</v>
      </c>
      <c r="F150" s="74"/>
      <c r="G150" s="83" t="b">
        <f>IF(COUNTIF('Single focus area mapping'!C154, "T1")&gt;0, "T1")</f>
        <v>0</v>
      </c>
      <c r="H150" s="84" t="b">
        <f>IF(COUNTIF('Single focus area mapping'!C154, "T2")&gt;0, "T2")</f>
        <v>0</v>
      </c>
      <c r="I150" s="84" t="b">
        <f>IF(COUNTIF('Single focus area mapping'!C154, "T3")&gt;0, "T3")</f>
        <v>0</v>
      </c>
      <c r="J150" s="84" t="b">
        <f>IF(COUNTIF('Single focus area mapping'!C154, "T4")&gt;0, "T4")</f>
        <v>0</v>
      </c>
      <c r="K150" s="84" t="b">
        <f>IF(COUNTIF('Single focus area mapping'!C154, "T5")&gt;0, "T5")</f>
        <v>0</v>
      </c>
      <c r="L150" s="84" t="b">
        <f>IF(COUNTIF('Single focus area mapping'!C154, "T6")&gt;0, "T6")</f>
        <v>0</v>
      </c>
      <c r="M150" s="84" t="b">
        <f>IF(COUNTIF('Single focus area mapping'!C154, "T7")&gt;0, "T7")</f>
        <v>0</v>
      </c>
      <c r="N150" s="85" t="b">
        <f>IF(COUNTIF('Single focus area mapping'!J154, "T1")&gt;0, "T1")</f>
        <v>0</v>
      </c>
      <c r="O150" s="27"/>
      <c r="P150" s="27"/>
      <c r="Q150" s="27"/>
      <c r="R150" s="27"/>
      <c r="S150" s="27"/>
      <c r="T150" s="27"/>
      <c r="U150" s="27"/>
      <c r="V150" s="27"/>
    </row>
    <row r="151" spans="1:22" s="28" customFormat="1" ht="28" x14ac:dyDescent="0.45">
      <c r="A151" s="240"/>
      <c r="B151" s="234"/>
      <c r="C151" s="74" t="s">
        <v>168</v>
      </c>
      <c r="F151" s="74"/>
      <c r="G151" s="83" t="b">
        <f>IF(COUNTIF('Single focus area mapping'!C155, "T1")&gt;0, "T1")</f>
        <v>0</v>
      </c>
      <c r="H151" s="84" t="b">
        <f>IF(COUNTIF('Single focus area mapping'!C155, "T2")&gt;0, "T2")</f>
        <v>0</v>
      </c>
      <c r="I151" s="84" t="b">
        <f>IF(COUNTIF('Single focus area mapping'!C155, "T3")&gt;0, "T3")</f>
        <v>0</v>
      </c>
      <c r="J151" s="84" t="b">
        <f>IF(COUNTIF('Single focus area mapping'!C155, "T4")&gt;0, "T4")</f>
        <v>0</v>
      </c>
      <c r="K151" s="84" t="b">
        <f>IF(COUNTIF('Single focus area mapping'!C155, "T5")&gt;0, "T5")</f>
        <v>0</v>
      </c>
      <c r="L151" s="84" t="b">
        <f>IF(COUNTIF('Single focus area mapping'!C155, "T6")&gt;0, "T6")</f>
        <v>0</v>
      </c>
      <c r="M151" s="84" t="b">
        <f>IF(COUNTIF('Single focus area mapping'!C155, "T7")&gt;0, "T7")</f>
        <v>0</v>
      </c>
      <c r="N151" s="85" t="b">
        <f>IF(COUNTIF('Single focus area mapping'!J155, "T1")&gt;0, "T1")</f>
        <v>0</v>
      </c>
      <c r="O151" s="27"/>
      <c r="P151" s="27"/>
      <c r="Q151" s="27"/>
      <c r="R151" s="27"/>
      <c r="S151" s="27"/>
      <c r="T151" s="27"/>
      <c r="U151" s="27"/>
      <c r="V151" s="27"/>
    </row>
    <row r="152" spans="1:22" s="28" customFormat="1" ht="28" x14ac:dyDescent="0.45">
      <c r="A152" s="240"/>
      <c r="B152" s="234"/>
      <c r="C152" s="74" t="s">
        <v>169</v>
      </c>
      <c r="F152" s="74"/>
      <c r="G152" s="83" t="b">
        <f>IF(COUNTIF('Single focus area mapping'!C156, "T1")&gt;0, "T1")</f>
        <v>0</v>
      </c>
      <c r="H152" s="84" t="b">
        <f>IF(COUNTIF('Single focus area mapping'!C156, "T2")&gt;0, "T2")</f>
        <v>0</v>
      </c>
      <c r="I152" s="84" t="b">
        <f>IF(COUNTIF('Single focus area mapping'!C156, "T3")&gt;0, "T3")</f>
        <v>0</v>
      </c>
      <c r="J152" s="84" t="b">
        <f>IF(COUNTIF('Single focus area mapping'!C156, "T4")&gt;0, "T4")</f>
        <v>0</v>
      </c>
      <c r="K152" s="84" t="b">
        <f>IF(COUNTIF('Single focus area mapping'!C156, "T5")&gt;0, "T5")</f>
        <v>0</v>
      </c>
      <c r="L152" s="84" t="b">
        <f>IF(COUNTIF('Single focus area mapping'!C156, "T6")&gt;0, "T6")</f>
        <v>0</v>
      </c>
      <c r="M152" s="84" t="b">
        <f>IF(COUNTIF('Single focus area mapping'!C156, "T7")&gt;0, "T7")</f>
        <v>0</v>
      </c>
      <c r="N152" s="85" t="b">
        <f>IF(COUNTIF('Single focus area mapping'!J156, "T1")&gt;0, "T1")</f>
        <v>0</v>
      </c>
      <c r="O152" s="27"/>
      <c r="P152" s="27"/>
      <c r="Q152" s="27"/>
      <c r="R152" s="27"/>
      <c r="S152" s="27"/>
      <c r="T152" s="27"/>
      <c r="U152" s="27"/>
      <c r="V152" s="27"/>
    </row>
    <row r="153" spans="1:22" s="28" customFormat="1" x14ac:dyDescent="0.45">
      <c r="A153" s="240"/>
      <c r="B153" s="234"/>
      <c r="C153" s="74" t="s">
        <v>170</v>
      </c>
      <c r="F153" s="74"/>
      <c r="G153" s="83" t="b">
        <f>IF(COUNTIF('Single focus area mapping'!C157, "T1")&gt;0, "T1")</f>
        <v>0</v>
      </c>
      <c r="H153" s="84" t="b">
        <f>IF(COUNTIF('Single focus area mapping'!C157, "T2")&gt;0, "T2")</f>
        <v>0</v>
      </c>
      <c r="I153" s="84" t="b">
        <f>IF(COUNTIF('Single focus area mapping'!C157, "T3")&gt;0, "T3")</f>
        <v>0</v>
      </c>
      <c r="J153" s="84" t="b">
        <f>IF(COUNTIF('Single focus area mapping'!C157, "T4")&gt;0, "T4")</f>
        <v>0</v>
      </c>
      <c r="K153" s="84" t="b">
        <f>IF(COUNTIF('Single focus area mapping'!C157, "T5")&gt;0, "T5")</f>
        <v>0</v>
      </c>
      <c r="L153" s="84" t="b">
        <f>IF(COUNTIF('Single focus area mapping'!C157, "T6")&gt;0, "T6")</f>
        <v>0</v>
      </c>
      <c r="M153" s="84" t="b">
        <f>IF(COUNTIF('Single focus area mapping'!C157, "T7")&gt;0, "T7")</f>
        <v>0</v>
      </c>
      <c r="N153" s="85" t="b">
        <f>IF(COUNTIF('Single focus area mapping'!J157, "T1")&gt;0, "T1")</f>
        <v>0</v>
      </c>
      <c r="O153" s="27"/>
      <c r="P153" s="27"/>
      <c r="Q153" s="27"/>
      <c r="R153" s="27"/>
      <c r="S153" s="27"/>
      <c r="T153" s="27"/>
      <c r="U153" s="27"/>
      <c r="V153" s="27"/>
    </row>
    <row r="154" spans="1:22" s="28" customFormat="1" x14ac:dyDescent="0.45">
      <c r="A154" s="240"/>
      <c r="B154" s="234"/>
      <c r="C154" s="74" t="s">
        <v>171</v>
      </c>
      <c r="F154" s="74"/>
      <c r="G154" s="83" t="b">
        <f>IF(COUNTIF('Single focus area mapping'!C158, "T1")&gt;0, "T1")</f>
        <v>0</v>
      </c>
      <c r="H154" s="84" t="b">
        <f>IF(COUNTIF('Single focus area mapping'!C158, "T2")&gt;0, "T2")</f>
        <v>0</v>
      </c>
      <c r="I154" s="84" t="b">
        <f>IF(COUNTIF('Single focus area mapping'!C158, "T3")&gt;0, "T3")</f>
        <v>0</v>
      </c>
      <c r="J154" s="84" t="b">
        <f>IF(COUNTIF('Single focus area mapping'!C158, "T4")&gt;0, "T4")</f>
        <v>0</v>
      </c>
      <c r="K154" s="84" t="b">
        <f>IF(COUNTIF('Single focus area mapping'!C158, "T5")&gt;0, "T5")</f>
        <v>0</v>
      </c>
      <c r="L154" s="84" t="b">
        <f>IF(COUNTIF('Single focus area mapping'!C158, "T6")&gt;0, "T6")</f>
        <v>0</v>
      </c>
      <c r="M154" s="84" t="b">
        <f>IF(COUNTIF('Single focus area mapping'!C158, "T7")&gt;0, "T7")</f>
        <v>0</v>
      </c>
      <c r="N154" s="85" t="b">
        <f>IF(COUNTIF('Single focus area mapping'!J158, "T1")&gt;0, "T1")</f>
        <v>0</v>
      </c>
      <c r="O154" s="27"/>
      <c r="P154" s="27"/>
      <c r="Q154" s="27"/>
      <c r="R154" s="27"/>
      <c r="S154" s="27"/>
      <c r="T154" s="27"/>
      <c r="U154" s="27"/>
      <c r="V154" s="27"/>
    </row>
    <row r="155" spans="1:22" s="28" customFormat="1" x14ac:dyDescent="0.45">
      <c r="A155" s="240"/>
      <c r="B155" s="234"/>
      <c r="C155" s="74" t="s">
        <v>172</v>
      </c>
      <c r="F155" s="74"/>
      <c r="G155" s="83" t="b">
        <f>IF(COUNTIF('Single focus area mapping'!C159, "T1")&gt;0, "T1")</f>
        <v>0</v>
      </c>
      <c r="H155" s="84" t="b">
        <f>IF(COUNTIF('Single focus area mapping'!C159, "T2")&gt;0, "T2")</f>
        <v>0</v>
      </c>
      <c r="I155" s="84" t="b">
        <f>IF(COUNTIF('Single focus area mapping'!C159, "T3")&gt;0, "T3")</f>
        <v>0</v>
      </c>
      <c r="J155" s="84" t="b">
        <f>IF(COUNTIF('Single focus area mapping'!C159, "T4")&gt;0, "T4")</f>
        <v>0</v>
      </c>
      <c r="K155" s="84" t="b">
        <f>IF(COUNTIF('Single focus area mapping'!C159, "T5")&gt;0, "T5")</f>
        <v>0</v>
      </c>
      <c r="L155" s="84" t="b">
        <f>IF(COUNTIF('Single focus area mapping'!C159, "T6")&gt;0, "T6")</f>
        <v>0</v>
      </c>
      <c r="M155" s="84" t="b">
        <f>IF(COUNTIF('Single focus area mapping'!C159, "T7")&gt;0, "T7")</f>
        <v>0</v>
      </c>
      <c r="N155" s="85" t="b">
        <f>IF(COUNTIF('Single focus area mapping'!J159, "T1")&gt;0, "T1")</f>
        <v>0</v>
      </c>
      <c r="O155" s="27"/>
      <c r="P155" s="27"/>
      <c r="Q155" s="27"/>
      <c r="R155" s="27"/>
      <c r="S155" s="27"/>
      <c r="T155" s="27"/>
      <c r="U155" s="27"/>
      <c r="V155" s="27"/>
    </row>
    <row r="156" spans="1:22" s="28" customFormat="1" ht="15.5" x14ac:dyDescent="0.45">
      <c r="A156" s="240"/>
      <c r="B156" s="234"/>
      <c r="C156" s="76" t="s">
        <v>63</v>
      </c>
      <c r="D156" s="30"/>
      <c r="E156" s="30"/>
      <c r="F156" s="92"/>
      <c r="G156" s="86" t="s">
        <v>38</v>
      </c>
      <c r="H156" s="87" t="s">
        <v>39</v>
      </c>
      <c r="I156" s="87" t="s">
        <v>40</v>
      </c>
      <c r="J156" s="87" t="s">
        <v>41</v>
      </c>
      <c r="K156" s="87" t="s">
        <v>42</v>
      </c>
      <c r="L156" s="87" t="s">
        <v>43</v>
      </c>
      <c r="M156" s="87" t="s">
        <v>44</v>
      </c>
      <c r="N156" s="88" t="s">
        <v>45</v>
      </c>
      <c r="O156" s="27"/>
      <c r="P156" s="27"/>
      <c r="Q156" s="27"/>
      <c r="R156" s="27"/>
      <c r="S156" s="27"/>
      <c r="T156" s="27"/>
      <c r="U156" s="27"/>
      <c r="V156" s="27"/>
    </row>
    <row r="157" spans="1:22" s="28" customFormat="1" ht="28" x14ac:dyDescent="0.45">
      <c r="A157" s="240"/>
      <c r="B157" s="234"/>
      <c r="C157" s="74" t="s">
        <v>173</v>
      </c>
      <c r="F157" s="74"/>
      <c r="G157" s="83" t="b">
        <f>IF(COUNTIF('Single focus area mapping'!C161, "T1")&gt;0, "T1")</f>
        <v>0</v>
      </c>
      <c r="H157" s="84" t="b">
        <f>IF(COUNTIF('Single focus area mapping'!C161, "T2")&gt;0, "T2")</f>
        <v>0</v>
      </c>
      <c r="I157" s="84" t="b">
        <f>IF(COUNTIF('Single focus area mapping'!C161, "T3")&gt;0, "T3")</f>
        <v>0</v>
      </c>
      <c r="J157" s="84" t="b">
        <f>IF(COUNTIF('Single focus area mapping'!C161, "T4")&gt;0, "T4")</f>
        <v>0</v>
      </c>
      <c r="K157" s="84" t="b">
        <f>IF(COUNTIF('Single focus area mapping'!C161, "T5")&gt;0, "T5")</f>
        <v>0</v>
      </c>
      <c r="L157" s="84" t="b">
        <f>IF(COUNTIF('Single focus area mapping'!C161, "T6")&gt;0, "T6")</f>
        <v>0</v>
      </c>
      <c r="M157" s="84" t="b">
        <f>IF(COUNTIF('Single focus area mapping'!C161, "T7")&gt;0, "T7")</f>
        <v>0</v>
      </c>
      <c r="N157" s="85" t="b">
        <f>IF(COUNTIF('Single focus area mapping'!J161, "T1")&gt;0, "T1")</f>
        <v>0</v>
      </c>
      <c r="O157" s="27"/>
      <c r="P157" s="27"/>
      <c r="Q157" s="27"/>
      <c r="R157" s="27"/>
      <c r="S157" s="27"/>
      <c r="T157" s="27"/>
      <c r="U157" s="27"/>
      <c r="V157" s="27"/>
    </row>
    <row r="158" spans="1:22" s="28" customFormat="1" x14ac:dyDescent="0.45">
      <c r="A158" s="240"/>
      <c r="B158" s="234"/>
      <c r="C158" s="74" t="s">
        <v>174</v>
      </c>
      <c r="F158" s="74"/>
      <c r="G158" s="83" t="b">
        <f>IF(COUNTIF('Single focus area mapping'!C162, "T1")&gt;0, "T1")</f>
        <v>0</v>
      </c>
      <c r="H158" s="84" t="b">
        <f>IF(COUNTIF('Single focus area mapping'!C162, "T2")&gt;0, "T2")</f>
        <v>0</v>
      </c>
      <c r="I158" s="84" t="b">
        <f>IF(COUNTIF('Single focus area mapping'!C162, "T3")&gt;0, "T3")</f>
        <v>0</v>
      </c>
      <c r="J158" s="84" t="b">
        <f>IF(COUNTIF('Single focus area mapping'!C162, "T4")&gt;0, "T4")</f>
        <v>0</v>
      </c>
      <c r="K158" s="84" t="b">
        <f>IF(COUNTIF('Single focus area mapping'!C162, "T5")&gt;0, "T5")</f>
        <v>0</v>
      </c>
      <c r="L158" s="84" t="b">
        <f>IF(COUNTIF('Single focus area mapping'!C162, "T6")&gt;0, "T6")</f>
        <v>0</v>
      </c>
      <c r="M158" s="84" t="b">
        <f>IF(COUNTIF('Single focus area mapping'!C162, "T7")&gt;0, "T7")</f>
        <v>0</v>
      </c>
      <c r="N158" s="85" t="b">
        <f>IF(COUNTIF('Single focus area mapping'!J162, "T1")&gt;0, "T1")</f>
        <v>0</v>
      </c>
      <c r="O158" s="27"/>
      <c r="P158" s="27"/>
      <c r="Q158" s="27"/>
      <c r="R158" s="27"/>
      <c r="S158" s="27"/>
      <c r="T158" s="27"/>
      <c r="U158" s="27"/>
      <c r="V158" s="27"/>
    </row>
    <row r="159" spans="1:22" s="28" customFormat="1" x14ac:dyDescent="0.45">
      <c r="A159" s="240"/>
      <c r="B159" s="234"/>
      <c r="C159" s="74" t="s">
        <v>175</v>
      </c>
      <c r="F159" s="74"/>
      <c r="G159" s="83" t="b">
        <f>IF(COUNTIF('Single focus area mapping'!C163, "T1")&gt;0, "T1")</f>
        <v>0</v>
      </c>
      <c r="H159" s="84" t="b">
        <f>IF(COUNTIF('Single focus area mapping'!C163, "T2")&gt;0, "T2")</f>
        <v>0</v>
      </c>
      <c r="I159" s="84" t="b">
        <f>IF(COUNTIF('Single focus area mapping'!C163, "T3")&gt;0, "T3")</f>
        <v>0</v>
      </c>
      <c r="J159" s="84" t="b">
        <f>IF(COUNTIF('Single focus area mapping'!C163, "T4")&gt;0, "T4")</f>
        <v>0</v>
      </c>
      <c r="K159" s="84" t="b">
        <f>IF(COUNTIF('Single focus area mapping'!C163, "T5")&gt;0, "T5")</f>
        <v>0</v>
      </c>
      <c r="L159" s="84" t="b">
        <f>IF(COUNTIF('Single focus area mapping'!C163, "T6")&gt;0, "T6")</f>
        <v>0</v>
      </c>
      <c r="M159" s="84" t="b">
        <f>IF(COUNTIF('Single focus area mapping'!C163, "T7")&gt;0, "T7")</f>
        <v>0</v>
      </c>
      <c r="N159" s="85" t="b">
        <f>IF(COUNTIF('Single focus area mapping'!J163, "T1")&gt;0, "T1")</f>
        <v>0</v>
      </c>
      <c r="O159" s="27"/>
      <c r="P159" s="27"/>
      <c r="Q159" s="27"/>
      <c r="R159" s="27"/>
      <c r="S159" s="27"/>
      <c r="T159" s="27"/>
      <c r="U159" s="27"/>
      <c r="V159" s="27"/>
    </row>
    <row r="160" spans="1:22" s="28" customFormat="1" x14ac:dyDescent="0.45">
      <c r="A160" s="240"/>
      <c r="B160" s="234"/>
      <c r="C160" s="74" t="s">
        <v>176</v>
      </c>
      <c r="F160" s="74"/>
      <c r="G160" s="83" t="b">
        <f>IF(COUNTIF('Single focus area mapping'!C164, "T1")&gt;0, "T1")</f>
        <v>0</v>
      </c>
      <c r="H160" s="84" t="b">
        <f>IF(COUNTIF('Single focus area mapping'!C164, "T2")&gt;0, "T2")</f>
        <v>0</v>
      </c>
      <c r="I160" s="84" t="b">
        <f>IF(COUNTIF('Single focus area mapping'!C164, "T3")&gt;0, "T3")</f>
        <v>0</v>
      </c>
      <c r="J160" s="84" t="b">
        <f>IF(COUNTIF('Single focus area mapping'!C164, "T4")&gt;0, "T4")</f>
        <v>0</v>
      </c>
      <c r="K160" s="84" t="b">
        <f>IF(COUNTIF('Single focus area mapping'!C164, "T5")&gt;0, "T5")</f>
        <v>0</v>
      </c>
      <c r="L160" s="84" t="b">
        <f>IF(COUNTIF('Single focus area mapping'!C164, "T6")&gt;0, "T6")</f>
        <v>0</v>
      </c>
      <c r="M160" s="84" t="b">
        <f>IF(COUNTIF('Single focus area mapping'!C164, "T7")&gt;0, "T7")</f>
        <v>0</v>
      </c>
      <c r="N160" s="85" t="b">
        <f>IF(COUNTIF('Single focus area mapping'!J164, "T1")&gt;0, "T1")</f>
        <v>0</v>
      </c>
      <c r="O160" s="27"/>
      <c r="P160" s="27"/>
      <c r="Q160" s="27"/>
      <c r="R160" s="27"/>
      <c r="S160" s="27"/>
      <c r="T160" s="27"/>
      <c r="U160" s="27"/>
      <c r="V160" s="27"/>
    </row>
    <row r="161" spans="1:22" s="28" customFormat="1" x14ac:dyDescent="0.45">
      <c r="A161" s="240"/>
      <c r="B161" s="234"/>
      <c r="C161" s="74" t="s">
        <v>97</v>
      </c>
      <c r="F161" s="74"/>
      <c r="G161" s="83" t="b">
        <f>IF(COUNTIF('Single focus area mapping'!C165, "T1")&gt;0, "T1")</f>
        <v>0</v>
      </c>
      <c r="H161" s="84" t="b">
        <f>IF(COUNTIF('Single focus area mapping'!C165, "T2")&gt;0, "T2")</f>
        <v>0</v>
      </c>
      <c r="I161" s="84" t="b">
        <f>IF(COUNTIF('Single focus area mapping'!C165, "T3")&gt;0, "T3")</f>
        <v>0</v>
      </c>
      <c r="J161" s="84" t="b">
        <f>IF(COUNTIF('Single focus area mapping'!C165, "T4")&gt;0, "T4")</f>
        <v>0</v>
      </c>
      <c r="K161" s="84" t="b">
        <f>IF(COUNTIF('Single focus area mapping'!C165, "T5")&gt;0, "T5")</f>
        <v>0</v>
      </c>
      <c r="L161" s="84" t="b">
        <f>IF(COUNTIF('Single focus area mapping'!C165, "T6")&gt;0, "T6")</f>
        <v>0</v>
      </c>
      <c r="M161" s="84" t="b">
        <f>IF(COUNTIF('Single focus area mapping'!C165, "T7")&gt;0, "T7")</f>
        <v>0</v>
      </c>
      <c r="N161" s="85" t="b">
        <f>IF(COUNTIF('Single focus area mapping'!J165, "T1")&gt;0, "T1")</f>
        <v>0</v>
      </c>
      <c r="O161" s="27"/>
      <c r="P161" s="27"/>
      <c r="Q161" s="27"/>
      <c r="R161" s="27"/>
      <c r="S161" s="27"/>
      <c r="T161" s="27"/>
      <c r="U161" s="27"/>
      <c r="V161" s="27"/>
    </row>
    <row r="162" spans="1:22" s="28" customFormat="1" x14ac:dyDescent="0.45">
      <c r="A162" s="240"/>
      <c r="B162" s="234"/>
      <c r="C162" s="74" t="s">
        <v>177</v>
      </c>
      <c r="F162" s="74"/>
      <c r="G162" s="83" t="b">
        <f>IF(COUNTIF('Single focus area mapping'!C166, "T1")&gt;0, "T1")</f>
        <v>0</v>
      </c>
      <c r="H162" s="84" t="b">
        <f>IF(COUNTIF('Single focus area mapping'!C166, "T2")&gt;0, "T2")</f>
        <v>0</v>
      </c>
      <c r="I162" s="84" t="b">
        <f>IF(COUNTIF('Single focus area mapping'!C166, "T3")&gt;0, "T3")</f>
        <v>0</v>
      </c>
      <c r="J162" s="84" t="b">
        <f>IF(COUNTIF('Single focus area mapping'!C166, "T4")&gt;0, "T4")</f>
        <v>0</v>
      </c>
      <c r="K162" s="84" t="b">
        <f>IF(COUNTIF('Single focus area mapping'!C166, "T5")&gt;0, "T5")</f>
        <v>0</v>
      </c>
      <c r="L162" s="84" t="b">
        <f>IF(COUNTIF('Single focus area mapping'!C166, "T6")&gt;0, "T6")</f>
        <v>0</v>
      </c>
      <c r="M162" s="84" t="b">
        <f>IF(COUNTIF('Single focus area mapping'!C166, "T7")&gt;0, "T7")</f>
        <v>0</v>
      </c>
      <c r="N162" s="85" t="b">
        <f>IF(COUNTIF('Single focus area mapping'!J166, "T1")&gt;0, "T1")</f>
        <v>0</v>
      </c>
      <c r="O162" s="27"/>
      <c r="P162" s="27"/>
      <c r="Q162" s="27"/>
      <c r="R162" s="27"/>
      <c r="S162" s="27"/>
      <c r="T162" s="27"/>
      <c r="U162" s="27"/>
      <c r="V162" s="27"/>
    </row>
    <row r="163" spans="1:22" s="28" customFormat="1" x14ac:dyDescent="0.45">
      <c r="A163" s="240"/>
      <c r="B163" s="234"/>
      <c r="C163" s="74" t="s">
        <v>178</v>
      </c>
      <c r="F163" s="74"/>
      <c r="G163" s="83" t="b">
        <f>IF(COUNTIF('Single focus area mapping'!C167, "T1")&gt;0, "T1")</f>
        <v>0</v>
      </c>
      <c r="H163" s="84" t="b">
        <f>IF(COUNTIF('Single focus area mapping'!C167, "T2")&gt;0, "T2")</f>
        <v>0</v>
      </c>
      <c r="I163" s="84" t="b">
        <f>IF(COUNTIF('Single focus area mapping'!C167, "T3")&gt;0, "T3")</f>
        <v>0</v>
      </c>
      <c r="J163" s="84" t="b">
        <f>IF(COUNTIF('Single focus area mapping'!C167, "T4")&gt;0, "T4")</f>
        <v>0</v>
      </c>
      <c r="K163" s="84" t="b">
        <f>IF(COUNTIF('Single focus area mapping'!C167, "T5")&gt;0, "T5")</f>
        <v>0</v>
      </c>
      <c r="L163" s="84" t="b">
        <f>IF(COUNTIF('Single focus area mapping'!C167, "T6")&gt;0, "T6")</f>
        <v>0</v>
      </c>
      <c r="M163" s="84" t="b">
        <f>IF(COUNTIF('Single focus area mapping'!C167, "T7")&gt;0, "T7")</f>
        <v>0</v>
      </c>
      <c r="N163" s="85" t="b">
        <f>IF(COUNTIF('Single focus area mapping'!J167, "T1")&gt;0, "T1")</f>
        <v>0</v>
      </c>
      <c r="O163" s="27"/>
      <c r="P163" s="27"/>
      <c r="Q163" s="27"/>
      <c r="R163" s="27"/>
      <c r="S163" s="27"/>
      <c r="T163" s="27"/>
      <c r="U163" s="27"/>
      <c r="V163" s="27"/>
    </row>
    <row r="164" spans="1:22" s="28" customFormat="1" x14ac:dyDescent="0.45">
      <c r="A164" s="240"/>
      <c r="B164" s="234"/>
      <c r="C164" s="74" t="s">
        <v>179</v>
      </c>
      <c r="F164" s="74"/>
      <c r="G164" s="83" t="b">
        <f>IF(COUNTIF('Single focus area mapping'!C168, "T1")&gt;0, "T1")</f>
        <v>0</v>
      </c>
      <c r="H164" s="84" t="b">
        <f>IF(COUNTIF('Single focus area mapping'!C168, "T2")&gt;0, "T2")</f>
        <v>0</v>
      </c>
      <c r="I164" s="84" t="b">
        <f>IF(COUNTIF('Single focus area mapping'!C168, "T3")&gt;0, "T3")</f>
        <v>0</v>
      </c>
      <c r="J164" s="84" t="b">
        <f>IF(COUNTIF('Single focus area mapping'!C168, "T4")&gt;0, "T4")</f>
        <v>0</v>
      </c>
      <c r="K164" s="84" t="b">
        <f>IF(COUNTIF('Single focus area mapping'!C168, "T5")&gt;0, "T5")</f>
        <v>0</v>
      </c>
      <c r="L164" s="84" t="b">
        <f>IF(COUNTIF('Single focus area mapping'!C168, "T6")&gt;0, "T6")</f>
        <v>0</v>
      </c>
      <c r="M164" s="84" t="b">
        <f>IF(COUNTIF('Single focus area mapping'!C168, "T7")&gt;0, "T7")</f>
        <v>0</v>
      </c>
      <c r="N164" s="85" t="b">
        <f>IF(COUNTIF('Single focus area mapping'!J168, "T1")&gt;0, "T1")</f>
        <v>0</v>
      </c>
      <c r="O164" s="27"/>
      <c r="P164" s="27"/>
      <c r="Q164" s="27"/>
      <c r="R164" s="27"/>
      <c r="S164" s="27"/>
      <c r="T164" s="27"/>
      <c r="U164" s="27"/>
      <c r="V164" s="27"/>
    </row>
    <row r="165" spans="1:22" s="28" customFormat="1" x14ac:dyDescent="0.45">
      <c r="A165" s="240"/>
      <c r="B165" s="234"/>
      <c r="C165" s="74" t="s">
        <v>76</v>
      </c>
      <c r="F165" s="74"/>
      <c r="G165" s="83" t="b">
        <f>IF(COUNTIF('Single focus area mapping'!C169, "T1")&gt;0, "T1")</f>
        <v>0</v>
      </c>
      <c r="H165" s="84" t="b">
        <f>IF(COUNTIF('Single focus area mapping'!C169, "T2")&gt;0, "T2")</f>
        <v>0</v>
      </c>
      <c r="I165" s="84" t="b">
        <f>IF(COUNTIF('Single focus area mapping'!C169, "T3")&gt;0, "T3")</f>
        <v>0</v>
      </c>
      <c r="J165" s="84" t="b">
        <f>IF(COUNTIF('Single focus area mapping'!C169, "T4")&gt;0, "T4")</f>
        <v>0</v>
      </c>
      <c r="K165" s="84" t="b">
        <f>IF(COUNTIF('Single focus area mapping'!C169, "T5")&gt;0, "T5")</f>
        <v>0</v>
      </c>
      <c r="L165" s="84" t="b">
        <f>IF(COUNTIF('Single focus area mapping'!C169, "T6")&gt;0, "T6")</f>
        <v>0</v>
      </c>
      <c r="M165" s="84" t="b">
        <f>IF(COUNTIF('Single focus area mapping'!C169, "T7")&gt;0, "T7")</f>
        <v>0</v>
      </c>
      <c r="N165" s="85" t="b">
        <f>IF(COUNTIF('Single focus area mapping'!J169, "T1")&gt;0, "T1")</f>
        <v>0</v>
      </c>
      <c r="O165" s="27"/>
      <c r="P165" s="27"/>
      <c r="Q165" s="27"/>
      <c r="R165" s="27"/>
      <c r="S165" s="27"/>
      <c r="T165" s="27"/>
      <c r="U165" s="27"/>
      <c r="V165" s="27"/>
    </row>
    <row r="166" spans="1:22" s="28" customFormat="1" x14ac:dyDescent="0.45">
      <c r="A166" s="240"/>
      <c r="B166" s="234"/>
      <c r="C166" s="74" t="s">
        <v>75</v>
      </c>
      <c r="F166" s="74"/>
      <c r="G166" s="83" t="b">
        <f>IF(COUNTIF('Single focus area mapping'!C170, "T1")&gt;0, "T1")</f>
        <v>0</v>
      </c>
      <c r="H166" s="84" t="b">
        <f>IF(COUNTIF('Single focus area mapping'!C170, "T2")&gt;0, "T2")</f>
        <v>0</v>
      </c>
      <c r="I166" s="84" t="b">
        <f>IF(COUNTIF('Single focus area mapping'!C170, "T3")&gt;0, "T3")</f>
        <v>0</v>
      </c>
      <c r="J166" s="84" t="b">
        <f>IF(COUNTIF('Single focus area mapping'!C170, "T4")&gt;0, "T4")</f>
        <v>0</v>
      </c>
      <c r="K166" s="84" t="b">
        <f>IF(COUNTIF('Single focus area mapping'!C170, "T5")&gt;0, "T5")</f>
        <v>0</v>
      </c>
      <c r="L166" s="84" t="b">
        <f>IF(COUNTIF('Single focus area mapping'!C170, "T6")&gt;0, "T6")</f>
        <v>0</v>
      </c>
      <c r="M166" s="84" t="b">
        <f>IF(COUNTIF('Single focus area mapping'!C170, "T7")&gt;0, "T7")</f>
        <v>0</v>
      </c>
      <c r="N166" s="85" t="b">
        <f>IF(COUNTIF('Single focus area mapping'!J170, "T1")&gt;0, "T1")</f>
        <v>0</v>
      </c>
      <c r="O166" s="27"/>
      <c r="P166" s="27"/>
      <c r="Q166" s="27"/>
      <c r="R166" s="27"/>
      <c r="S166" s="27"/>
      <c r="T166" s="27"/>
      <c r="U166" s="27"/>
      <c r="V166" s="27"/>
    </row>
    <row r="167" spans="1:22" s="28" customFormat="1" ht="15.5" x14ac:dyDescent="0.45">
      <c r="A167" s="240"/>
      <c r="B167" s="234"/>
      <c r="C167" s="76" t="s">
        <v>83</v>
      </c>
      <c r="D167" s="30"/>
      <c r="E167" s="30"/>
      <c r="F167" s="92"/>
      <c r="G167" s="86" t="s">
        <v>38</v>
      </c>
      <c r="H167" s="87" t="s">
        <v>39</v>
      </c>
      <c r="I167" s="87" t="s">
        <v>40</v>
      </c>
      <c r="J167" s="87" t="s">
        <v>41</v>
      </c>
      <c r="K167" s="87" t="s">
        <v>42</v>
      </c>
      <c r="L167" s="87" t="s">
        <v>43</v>
      </c>
      <c r="M167" s="87" t="s">
        <v>44</v>
      </c>
      <c r="N167" s="88" t="s">
        <v>45</v>
      </c>
      <c r="O167" s="27"/>
      <c r="P167" s="27"/>
      <c r="Q167" s="27"/>
      <c r="R167" s="27"/>
      <c r="S167" s="27"/>
      <c r="T167" s="27"/>
      <c r="U167" s="27"/>
      <c r="V167" s="27"/>
    </row>
    <row r="168" spans="1:22" s="28" customFormat="1" x14ac:dyDescent="0.45">
      <c r="A168" s="240"/>
      <c r="B168" s="234"/>
      <c r="C168" s="74" t="s">
        <v>147</v>
      </c>
      <c r="F168" s="74"/>
      <c r="G168" s="83" t="b">
        <f>IF(COUNTIF('Single focus area mapping'!C172, "T1")&gt;0, "T1")</f>
        <v>0</v>
      </c>
      <c r="H168" s="84" t="b">
        <f>IF(COUNTIF('Single focus area mapping'!C172, "T2")&gt;0, "T2")</f>
        <v>0</v>
      </c>
      <c r="I168" s="84" t="b">
        <f>IF(COUNTIF('Single focus area mapping'!C172, "T3")&gt;0, "T3")</f>
        <v>0</v>
      </c>
      <c r="J168" s="84" t="b">
        <f>IF(COUNTIF('Single focus area mapping'!C172, "T4")&gt;0, "T4")</f>
        <v>0</v>
      </c>
      <c r="K168" s="84" t="b">
        <f>IF(COUNTIF('Single focus area mapping'!C172, "T5")&gt;0, "T5")</f>
        <v>0</v>
      </c>
      <c r="L168" s="84" t="b">
        <f>IF(COUNTIF('Single focus area mapping'!C172, "T6")&gt;0, "T6")</f>
        <v>0</v>
      </c>
      <c r="M168" s="84" t="b">
        <f>IF(COUNTIF('Single focus area mapping'!C172, "T7")&gt;0, "T7")</f>
        <v>0</v>
      </c>
      <c r="N168" s="85" t="b">
        <f>IF(COUNTIF('Single focus area mapping'!J172, "T1")&gt;0, "T1")</f>
        <v>0</v>
      </c>
      <c r="O168" s="27"/>
      <c r="P168" s="27"/>
      <c r="Q168" s="27"/>
      <c r="R168" s="27"/>
      <c r="S168" s="27"/>
      <c r="T168" s="27"/>
      <c r="U168" s="27"/>
      <c r="V168" s="27"/>
    </row>
    <row r="169" spans="1:22" s="28" customFormat="1" x14ac:dyDescent="0.45">
      <c r="A169" s="240"/>
      <c r="B169" s="234"/>
      <c r="C169" s="74" t="s">
        <v>180</v>
      </c>
      <c r="F169" s="74"/>
      <c r="G169" s="83" t="b">
        <f>IF(COUNTIF('Single focus area mapping'!C173, "T1")&gt;0, "T1")</f>
        <v>0</v>
      </c>
      <c r="H169" s="84" t="b">
        <f>IF(COUNTIF('Single focus area mapping'!C173, "T2")&gt;0, "T2")</f>
        <v>0</v>
      </c>
      <c r="I169" s="84" t="b">
        <f>IF(COUNTIF('Single focus area mapping'!C173, "T3")&gt;0, "T3")</f>
        <v>0</v>
      </c>
      <c r="J169" s="84" t="b">
        <f>IF(COUNTIF('Single focus area mapping'!C173, "T4")&gt;0, "T4")</f>
        <v>0</v>
      </c>
      <c r="K169" s="84" t="b">
        <f>IF(COUNTIF('Single focus area mapping'!C173, "T5")&gt;0, "T5")</f>
        <v>0</v>
      </c>
      <c r="L169" s="84" t="b">
        <f>IF(COUNTIF('Single focus area mapping'!C173, "T6")&gt;0, "T6")</f>
        <v>0</v>
      </c>
      <c r="M169" s="84" t="b">
        <f>IF(COUNTIF('Single focus area mapping'!C173, "T7")&gt;0, "T7")</f>
        <v>0</v>
      </c>
      <c r="N169" s="85" t="b">
        <f>IF(COUNTIF('Single focus area mapping'!J173, "T1")&gt;0, "T1")</f>
        <v>0</v>
      </c>
      <c r="O169" s="27"/>
      <c r="P169" s="27"/>
      <c r="Q169" s="27"/>
      <c r="R169" s="27"/>
      <c r="S169" s="27"/>
      <c r="T169" s="27"/>
      <c r="U169" s="27"/>
      <c r="V169" s="27"/>
    </row>
    <row r="170" spans="1:22" s="28" customFormat="1" x14ac:dyDescent="0.45">
      <c r="A170" s="240"/>
      <c r="B170" s="234"/>
      <c r="C170" s="74" t="s">
        <v>181</v>
      </c>
      <c r="F170" s="74"/>
      <c r="G170" s="83" t="b">
        <f>IF(COUNTIF('Single focus area mapping'!C174, "T1")&gt;0, "T1")</f>
        <v>0</v>
      </c>
      <c r="H170" s="84" t="b">
        <f>IF(COUNTIF('Single focus area mapping'!C174, "T2")&gt;0, "T2")</f>
        <v>0</v>
      </c>
      <c r="I170" s="84" t="b">
        <f>IF(COUNTIF('Single focus area mapping'!C174, "T3")&gt;0, "T3")</f>
        <v>0</v>
      </c>
      <c r="J170" s="84" t="b">
        <f>IF(COUNTIF('Single focus area mapping'!C174, "T4")&gt;0, "T4")</f>
        <v>0</v>
      </c>
      <c r="K170" s="84" t="b">
        <f>IF(COUNTIF('Single focus area mapping'!C174, "T5")&gt;0, "T5")</f>
        <v>0</v>
      </c>
      <c r="L170" s="84" t="b">
        <f>IF(COUNTIF('Single focus area mapping'!C174, "T6")&gt;0, "T6")</f>
        <v>0</v>
      </c>
      <c r="M170" s="84" t="b">
        <f>IF(COUNTIF('Single focus area mapping'!C174, "T7")&gt;0, "T7")</f>
        <v>0</v>
      </c>
      <c r="N170" s="85" t="b">
        <f>IF(COUNTIF('Single focus area mapping'!J174, "T1")&gt;0, "T1")</f>
        <v>0</v>
      </c>
      <c r="O170" s="27"/>
      <c r="P170" s="27"/>
      <c r="Q170" s="27"/>
      <c r="R170" s="27"/>
      <c r="S170" s="27"/>
      <c r="T170" s="27"/>
      <c r="U170" s="27"/>
      <c r="V170" s="27"/>
    </row>
    <row r="171" spans="1:22" s="28" customFormat="1" x14ac:dyDescent="0.45">
      <c r="A171" s="240"/>
      <c r="B171" s="234"/>
      <c r="C171" s="74" t="s">
        <v>182</v>
      </c>
      <c r="F171" s="74"/>
      <c r="G171" s="83" t="b">
        <f>IF(COUNTIF('Single focus area mapping'!C175, "T1")&gt;0, "T1")</f>
        <v>0</v>
      </c>
      <c r="H171" s="84" t="b">
        <f>IF(COUNTIF('Single focus area mapping'!C175, "T2")&gt;0, "T2")</f>
        <v>0</v>
      </c>
      <c r="I171" s="84" t="b">
        <f>IF(COUNTIF('Single focus area mapping'!C175, "T3")&gt;0, "T3")</f>
        <v>0</v>
      </c>
      <c r="J171" s="84" t="b">
        <f>IF(COUNTIF('Single focus area mapping'!C175, "T4")&gt;0, "T4")</f>
        <v>0</v>
      </c>
      <c r="K171" s="84" t="b">
        <f>IF(COUNTIF('Single focus area mapping'!C175, "T5")&gt;0, "T5")</f>
        <v>0</v>
      </c>
      <c r="L171" s="84" t="b">
        <f>IF(COUNTIF('Single focus area mapping'!C175, "T6")&gt;0, "T6")</f>
        <v>0</v>
      </c>
      <c r="M171" s="84" t="b">
        <f>IF(COUNTIF('Single focus area mapping'!C175, "T7")&gt;0, "T7")</f>
        <v>0</v>
      </c>
      <c r="N171" s="85" t="b">
        <f>IF(COUNTIF('Single focus area mapping'!J175, "T1")&gt;0, "T1")</f>
        <v>0</v>
      </c>
      <c r="O171" s="27"/>
      <c r="P171" s="27"/>
      <c r="Q171" s="27"/>
      <c r="R171" s="27"/>
      <c r="S171" s="27"/>
      <c r="T171" s="27"/>
      <c r="U171" s="27"/>
      <c r="V171" s="27"/>
    </row>
    <row r="172" spans="1:22" s="28" customFormat="1" x14ac:dyDescent="0.45">
      <c r="A172" s="240"/>
      <c r="B172" s="234"/>
      <c r="C172" s="74" t="s">
        <v>183</v>
      </c>
      <c r="F172" s="74"/>
      <c r="G172" s="83" t="b">
        <f>IF(COUNTIF('Single focus area mapping'!C176, "T1")&gt;0, "T1")</f>
        <v>0</v>
      </c>
      <c r="H172" s="84" t="b">
        <f>IF(COUNTIF('Single focus area mapping'!C176, "T2")&gt;0, "T2")</f>
        <v>0</v>
      </c>
      <c r="I172" s="84" t="b">
        <f>IF(COUNTIF('Single focus area mapping'!C176, "T3")&gt;0, "T3")</f>
        <v>0</v>
      </c>
      <c r="J172" s="84" t="b">
        <f>IF(COUNTIF('Single focus area mapping'!C176, "T4")&gt;0, "T4")</f>
        <v>0</v>
      </c>
      <c r="K172" s="84" t="b">
        <f>IF(COUNTIF('Single focus area mapping'!C176, "T5")&gt;0, "T5")</f>
        <v>0</v>
      </c>
      <c r="L172" s="84" t="b">
        <f>IF(COUNTIF('Single focus area mapping'!C176, "T6")&gt;0, "T6")</f>
        <v>0</v>
      </c>
      <c r="M172" s="84" t="b">
        <f>IF(COUNTIF('Single focus area mapping'!C176, "T7")&gt;0, "T7")</f>
        <v>0</v>
      </c>
      <c r="N172" s="85" t="b">
        <f>IF(COUNTIF('Single focus area mapping'!J176, "T1")&gt;0, "T1")</f>
        <v>0</v>
      </c>
      <c r="O172" s="27"/>
      <c r="P172" s="27"/>
      <c r="Q172" s="27"/>
      <c r="R172" s="27"/>
      <c r="S172" s="27"/>
      <c r="T172" s="27"/>
      <c r="U172" s="27"/>
      <c r="V172" s="27"/>
    </row>
    <row r="173" spans="1:22" s="28" customFormat="1" ht="14.5" thickBot="1" x14ac:dyDescent="0.5">
      <c r="A173" s="240"/>
      <c r="B173" s="235"/>
      <c r="C173" s="74" t="s">
        <v>184</v>
      </c>
      <c r="D173" s="31"/>
      <c r="E173" s="31"/>
      <c r="F173" s="74"/>
      <c r="G173" s="83" t="b">
        <f>IF(COUNTIF('Single focus area mapping'!C177, "T1")&gt;0, "T1")</f>
        <v>0</v>
      </c>
      <c r="H173" s="84" t="b">
        <f>IF(COUNTIF('Single focus area mapping'!C177, "T2")&gt;0, "T2")</f>
        <v>0</v>
      </c>
      <c r="I173" s="84" t="b">
        <f>IF(COUNTIF('Single focus area mapping'!C177, "T3")&gt;0, "T3")</f>
        <v>0</v>
      </c>
      <c r="J173" s="84" t="b">
        <f>IF(COUNTIF('Single focus area mapping'!C177, "T4")&gt;0, "T4")</f>
        <v>0</v>
      </c>
      <c r="K173" s="84" t="b">
        <f>IF(COUNTIF('Single focus area mapping'!C177, "T5")&gt;0, "T5")</f>
        <v>0</v>
      </c>
      <c r="L173" s="84" t="b">
        <f>IF(COUNTIF('Single focus area mapping'!C177, "T6")&gt;0, "T6")</f>
        <v>0</v>
      </c>
      <c r="M173" s="84" t="b">
        <f>IF(COUNTIF('Single focus area mapping'!C177, "T7")&gt;0, "T7")</f>
        <v>0</v>
      </c>
      <c r="N173" s="85" t="b">
        <f>IF(COUNTIF('Single focus area mapping'!J177, "T1")&gt;0, "T1")</f>
        <v>0</v>
      </c>
      <c r="O173" s="27"/>
      <c r="P173" s="27"/>
      <c r="Q173" s="27"/>
      <c r="R173" s="27"/>
      <c r="S173" s="27"/>
      <c r="T173" s="27"/>
      <c r="U173" s="27"/>
      <c r="V173" s="27"/>
    </row>
    <row r="174" spans="1:22" s="28" customFormat="1" ht="15.5" x14ac:dyDescent="0.45">
      <c r="A174" s="240"/>
      <c r="B174" s="236" t="s">
        <v>19</v>
      </c>
      <c r="C174" s="76" t="s">
        <v>37</v>
      </c>
      <c r="D174" s="22">
        <f>COUNTA('Single focus area mapping'!B180:B187,'Single focus area mapping'!B189:B200,'Single focus area mapping'!B202:B223,'Single focus area mapping'!B225:B230)</f>
        <v>48</v>
      </c>
      <c r="E174" s="22">
        <f>COUNTIF('Single focus area mapping'!D180:D230, "Completed")</f>
        <v>0</v>
      </c>
      <c r="F174" s="79">
        <f>E174/D174</f>
        <v>0</v>
      </c>
      <c r="G174" s="86" t="s">
        <v>38</v>
      </c>
      <c r="H174" s="87" t="s">
        <v>39</v>
      </c>
      <c r="I174" s="87" t="s">
        <v>40</v>
      </c>
      <c r="J174" s="87" t="s">
        <v>41</v>
      </c>
      <c r="K174" s="87" t="s">
        <v>42</v>
      </c>
      <c r="L174" s="87" t="s">
        <v>43</v>
      </c>
      <c r="M174" s="87" t="s">
        <v>44</v>
      </c>
      <c r="N174" s="88" t="s">
        <v>45</v>
      </c>
      <c r="O174" s="27"/>
      <c r="P174" s="27"/>
      <c r="Q174" s="27"/>
      <c r="R174" s="27"/>
      <c r="S174" s="27"/>
      <c r="T174" s="27"/>
      <c r="U174" s="27"/>
      <c r="V174" s="27"/>
    </row>
    <row r="175" spans="1:22" s="28" customFormat="1" ht="28" x14ac:dyDescent="0.45">
      <c r="A175" s="240"/>
      <c r="B175" s="237"/>
      <c r="C175" s="74" t="s">
        <v>185</v>
      </c>
      <c r="F175" s="74"/>
      <c r="G175" s="83" t="b">
        <f>IF(COUNTIF('Single focus area mapping'!C180, "T1")&gt;0, "T1")</f>
        <v>0</v>
      </c>
      <c r="H175" s="84" t="b">
        <f>IF(COUNTIF('Single focus area mapping'!C180, "T2")&gt;0, "T2")</f>
        <v>0</v>
      </c>
      <c r="I175" s="84" t="b">
        <f>IF(COUNTIF('Single focus area mapping'!C180, "T3")&gt;0, "T3")</f>
        <v>0</v>
      </c>
      <c r="J175" s="84" t="b">
        <f>IF(COUNTIF('Single focus area mapping'!C180, "T4")&gt;0, "T4")</f>
        <v>0</v>
      </c>
      <c r="K175" s="84" t="b">
        <f>IF(COUNTIF('Single focus area mapping'!C180, "T5")&gt;0, "T5")</f>
        <v>0</v>
      </c>
      <c r="L175" s="84" t="b">
        <f>IF(COUNTIF('Single focus area mapping'!C180, "T6")&gt;0, "T6")</f>
        <v>0</v>
      </c>
      <c r="M175" s="84" t="b">
        <f>IF(COUNTIF('Single focus area mapping'!C180, "T7")&gt;0, "T7")</f>
        <v>0</v>
      </c>
      <c r="N175" s="85" t="b">
        <f>IF(COUNTIF('Single focus area mapping'!J180, "T1")&gt;0, "T1")</f>
        <v>0</v>
      </c>
      <c r="O175" s="27"/>
      <c r="P175" s="27"/>
      <c r="Q175" s="27"/>
      <c r="R175" s="27"/>
      <c r="S175" s="27"/>
      <c r="T175" s="27"/>
      <c r="U175" s="27"/>
      <c r="V175" s="27"/>
    </row>
    <row r="176" spans="1:22" s="28" customFormat="1" ht="28" x14ac:dyDescent="0.45">
      <c r="A176" s="240"/>
      <c r="B176" s="237"/>
      <c r="C176" s="74" t="s">
        <v>186</v>
      </c>
      <c r="F176" s="74"/>
      <c r="G176" s="83" t="b">
        <f>IF(COUNTIF('Single focus area mapping'!C181, "T1")&gt;0, "T1")</f>
        <v>0</v>
      </c>
      <c r="H176" s="84" t="b">
        <f>IF(COUNTIF('Single focus area mapping'!C181, "T2")&gt;0, "T2")</f>
        <v>0</v>
      </c>
      <c r="I176" s="84" t="b">
        <f>IF(COUNTIF('Single focus area mapping'!C181, "T3")&gt;0, "T3")</f>
        <v>0</v>
      </c>
      <c r="J176" s="84" t="b">
        <f>IF(COUNTIF('Single focus area mapping'!C181, "T4")&gt;0, "T4")</f>
        <v>0</v>
      </c>
      <c r="K176" s="84" t="b">
        <f>IF(COUNTIF('Single focus area mapping'!C181, "T5")&gt;0, "T5")</f>
        <v>0</v>
      </c>
      <c r="L176" s="84" t="b">
        <f>IF(COUNTIF('Single focus area mapping'!C181, "T6")&gt;0, "T6")</f>
        <v>0</v>
      </c>
      <c r="M176" s="84" t="b">
        <f>IF(COUNTIF('Single focus area mapping'!C181, "T7")&gt;0, "T7")</f>
        <v>0</v>
      </c>
      <c r="N176" s="85" t="b">
        <f>IF(COUNTIF('Single focus area mapping'!J181, "T1")&gt;0, "T1")</f>
        <v>0</v>
      </c>
      <c r="O176" s="27"/>
      <c r="P176" s="27"/>
      <c r="Q176" s="27"/>
      <c r="R176" s="27"/>
      <c r="S176" s="27"/>
      <c r="T176" s="27"/>
      <c r="U176" s="27"/>
      <c r="V176" s="27"/>
    </row>
    <row r="177" spans="1:22" s="28" customFormat="1" x14ac:dyDescent="0.45">
      <c r="A177" s="240"/>
      <c r="B177" s="237"/>
      <c r="C177" s="74" t="s">
        <v>187</v>
      </c>
      <c r="F177" s="74"/>
      <c r="G177" s="83" t="b">
        <f>IF(COUNTIF('Single focus area mapping'!C182, "T1")&gt;0, "T1")</f>
        <v>0</v>
      </c>
      <c r="H177" s="84" t="b">
        <f>IF(COUNTIF('Single focus area mapping'!C182, "T2")&gt;0, "T2")</f>
        <v>0</v>
      </c>
      <c r="I177" s="84" t="b">
        <f>IF(COUNTIF('Single focus area mapping'!C182, "T3")&gt;0, "T3")</f>
        <v>0</v>
      </c>
      <c r="J177" s="84" t="b">
        <f>IF(COUNTIF('Single focus area mapping'!C182, "T4")&gt;0, "T4")</f>
        <v>0</v>
      </c>
      <c r="K177" s="84" t="b">
        <f>IF(COUNTIF('Single focus area mapping'!C182, "T5")&gt;0, "T5")</f>
        <v>0</v>
      </c>
      <c r="L177" s="84" t="b">
        <f>IF(COUNTIF('Single focus area mapping'!C182, "T6")&gt;0, "T6")</f>
        <v>0</v>
      </c>
      <c r="M177" s="84" t="b">
        <f>IF(COUNTIF('Single focus area mapping'!C182, "T7")&gt;0, "T7")</f>
        <v>0</v>
      </c>
      <c r="N177" s="85" t="b">
        <f>IF(COUNTIF('Single focus area mapping'!J182, "T1")&gt;0, "T1")</f>
        <v>0</v>
      </c>
      <c r="O177" s="27"/>
      <c r="P177" s="27"/>
      <c r="Q177" s="27"/>
      <c r="R177" s="27"/>
      <c r="S177" s="27"/>
      <c r="T177" s="27"/>
      <c r="U177" s="27"/>
      <c r="V177" s="27"/>
    </row>
    <row r="178" spans="1:22" s="28" customFormat="1" ht="28" x14ac:dyDescent="0.45">
      <c r="A178" s="240"/>
      <c r="B178" s="237"/>
      <c r="C178" s="74" t="s">
        <v>188</v>
      </c>
      <c r="F178" s="74"/>
      <c r="G178" s="83" t="b">
        <f>IF(COUNTIF('Single focus area mapping'!C183, "T1")&gt;0, "T1")</f>
        <v>0</v>
      </c>
      <c r="H178" s="84" t="b">
        <f>IF(COUNTIF('Single focus area mapping'!C183, "T2")&gt;0, "T2")</f>
        <v>0</v>
      </c>
      <c r="I178" s="84" t="b">
        <f>IF(COUNTIF('Single focus area mapping'!C183, "T3")&gt;0, "T3")</f>
        <v>0</v>
      </c>
      <c r="J178" s="84" t="b">
        <f>IF(COUNTIF('Single focus area mapping'!C183, "T4")&gt;0, "T4")</f>
        <v>0</v>
      </c>
      <c r="K178" s="84" t="b">
        <f>IF(COUNTIF('Single focus area mapping'!C183, "T5")&gt;0, "T5")</f>
        <v>0</v>
      </c>
      <c r="L178" s="84" t="b">
        <f>IF(COUNTIF('Single focus area mapping'!C183, "T6")&gt;0, "T6")</f>
        <v>0</v>
      </c>
      <c r="M178" s="84" t="b">
        <f>IF(COUNTIF('Single focus area mapping'!C183, "T7")&gt;0, "T7")</f>
        <v>0</v>
      </c>
      <c r="N178" s="85" t="b">
        <f>IF(COUNTIF('Single focus area mapping'!J183, "T1")&gt;0, "T1")</f>
        <v>0</v>
      </c>
      <c r="O178" s="27"/>
      <c r="P178" s="27"/>
      <c r="Q178" s="27"/>
      <c r="R178" s="27"/>
      <c r="S178" s="27"/>
      <c r="T178" s="27"/>
      <c r="U178" s="27"/>
      <c r="V178" s="27"/>
    </row>
    <row r="179" spans="1:22" s="28" customFormat="1" x14ac:dyDescent="0.45">
      <c r="A179" s="240"/>
      <c r="B179" s="237"/>
      <c r="C179" s="74" t="s">
        <v>189</v>
      </c>
      <c r="F179" s="74"/>
      <c r="G179" s="83" t="b">
        <f>IF(COUNTIF('Single focus area mapping'!C184, "T1")&gt;0, "T1")</f>
        <v>0</v>
      </c>
      <c r="H179" s="84" t="b">
        <f>IF(COUNTIF('Single focus area mapping'!C184, "T2")&gt;0, "T2")</f>
        <v>0</v>
      </c>
      <c r="I179" s="84" t="b">
        <f>IF(COUNTIF('Single focus area mapping'!C184, "T3")&gt;0, "T3")</f>
        <v>0</v>
      </c>
      <c r="J179" s="84" t="b">
        <f>IF(COUNTIF('Single focus area mapping'!C184, "T4")&gt;0, "T4")</f>
        <v>0</v>
      </c>
      <c r="K179" s="84" t="b">
        <f>IF(COUNTIF('Single focus area mapping'!C184, "T5")&gt;0, "T5")</f>
        <v>0</v>
      </c>
      <c r="L179" s="84" t="b">
        <f>IF(COUNTIF('Single focus area mapping'!C184, "T6")&gt;0, "T6")</f>
        <v>0</v>
      </c>
      <c r="M179" s="84" t="b">
        <f>IF(COUNTIF('Single focus area mapping'!C184, "T7")&gt;0, "T7")</f>
        <v>0</v>
      </c>
      <c r="N179" s="85" t="b">
        <f>IF(COUNTIF('Single focus area mapping'!J184, "T1")&gt;0, "T1")</f>
        <v>0</v>
      </c>
      <c r="O179" s="27"/>
      <c r="P179" s="27"/>
      <c r="Q179" s="27"/>
      <c r="R179" s="27"/>
      <c r="S179" s="27"/>
      <c r="T179" s="27"/>
      <c r="U179" s="27"/>
      <c r="V179" s="27"/>
    </row>
    <row r="180" spans="1:22" s="28" customFormat="1" x14ac:dyDescent="0.45">
      <c r="A180" s="240"/>
      <c r="B180" s="237"/>
      <c r="C180" s="74" t="s">
        <v>190</v>
      </c>
      <c r="F180" s="74"/>
      <c r="G180" s="83" t="b">
        <f>IF(COUNTIF('Single focus area mapping'!C185, "T1")&gt;0, "T1")</f>
        <v>0</v>
      </c>
      <c r="H180" s="84" t="b">
        <f>IF(COUNTIF('Single focus area mapping'!C185, "T2")&gt;0, "T2")</f>
        <v>0</v>
      </c>
      <c r="I180" s="84" t="b">
        <f>IF(COUNTIF('Single focus area mapping'!C185, "T3")&gt;0, "T3")</f>
        <v>0</v>
      </c>
      <c r="J180" s="84" t="b">
        <f>IF(COUNTIF('Single focus area mapping'!C185, "T4")&gt;0, "T4")</f>
        <v>0</v>
      </c>
      <c r="K180" s="84" t="b">
        <f>IF(COUNTIF('Single focus area mapping'!C185, "T5")&gt;0, "T5")</f>
        <v>0</v>
      </c>
      <c r="L180" s="84" t="b">
        <f>IF(COUNTIF('Single focus area mapping'!C185, "T6")&gt;0, "T6")</f>
        <v>0</v>
      </c>
      <c r="M180" s="84" t="b">
        <f>IF(COUNTIF('Single focus area mapping'!C185, "T7")&gt;0, "T7")</f>
        <v>0</v>
      </c>
      <c r="N180" s="85" t="b">
        <f>IF(COUNTIF('Single focus area mapping'!J185, "T1")&gt;0, "T1")</f>
        <v>0</v>
      </c>
      <c r="O180" s="27"/>
      <c r="P180" s="27"/>
      <c r="Q180" s="27"/>
      <c r="R180" s="27"/>
      <c r="S180" s="27"/>
      <c r="T180" s="27"/>
      <c r="U180" s="27"/>
      <c r="V180" s="27"/>
    </row>
    <row r="181" spans="1:22" s="28" customFormat="1" ht="28" x14ac:dyDescent="0.45">
      <c r="A181" s="240"/>
      <c r="B181" s="237"/>
      <c r="C181" s="74" t="s">
        <v>191</v>
      </c>
      <c r="F181" s="74"/>
      <c r="G181" s="83" t="b">
        <f>IF(COUNTIF('Single focus area mapping'!C186, "T1")&gt;0, "T1")</f>
        <v>0</v>
      </c>
      <c r="H181" s="84" t="b">
        <f>IF(COUNTIF('Single focus area mapping'!C186, "T2")&gt;0, "T2")</f>
        <v>0</v>
      </c>
      <c r="I181" s="84" t="b">
        <f>IF(COUNTIF('Single focus area mapping'!C186, "T3")&gt;0, "T3")</f>
        <v>0</v>
      </c>
      <c r="J181" s="84" t="b">
        <f>IF(COUNTIF('Single focus area mapping'!C186, "T4")&gt;0, "T4")</f>
        <v>0</v>
      </c>
      <c r="K181" s="84" t="b">
        <f>IF(COUNTIF('Single focus area mapping'!C186, "T5")&gt;0, "T5")</f>
        <v>0</v>
      </c>
      <c r="L181" s="84" t="b">
        <f>IF(COUNTIF('Single focus area mapping'!C186, "T6")&gt;0, "T6")</f>
        <v>0</v>
      </c>
      <c r="M181" s="84" t="b">
        <f>IF(COUNTIF('Single focus area mapping'!C186, "T7")&gt;0, "T7")</f>
        <v>0</v>
      </c>
      <c r="N181" s="85" t="b">
        <f>IF(COUNTIF('Single focus area mapping'!J186, "T1")&gt;0, "T1")</f>
        <v>0</v>
      </c>
      <c r="O181" s="27"/>
      <c r="P181" s="27"/>
      <c r="Q181" s="27"/>
      <c r="R181" s="27"/>
      <c r="S181" s="27"/>
      <c r="T181" s="27"/>
      <c r="U181" s="27"/>
      <c r="V181" s="27"/>
    </row>
    <row r="182" spans="1:22" s="28" customFormat="1" x14ac:dyDescent="0.45">
      <c r="A182" s="240"/>
      <c r="B182" s="237"/>
      <c r="C182" s="74" t="s">
        <v>192</v>
      </c>
      <c r="F182" s="74"/>
      <c r="G182" s="83" t="b">
        <f>IF(COUNTIF('Single focus area mapping'!C187, "T1")&gt;0, "T1")</f>
        <v>0</v>
      </c>
      <c r="H182" s="84" t="b">
        <f>IF(COUNTIF('Single focus area mapping'!C187, "T2")&gt;0, "T2")</f>
        <v>0</v>
      </c>
      <c r="I182" s="84" t="b">
        <f>IF(COUNTIF('Single focus area mapping'!C187, "T3")&gt;0, "T3")</f>
        <v>0</v>
      </c>
      <c r="J182" s="84" t="b">
        <f>IF(COUNTIF('Single focus area mapping'!C187, "T4")&gt;0, "T4")</f>
        <v>0</v>
      </c>
      <c r="K182" s="84" t="b">
        <f>IF(COUNTIF('Single focus area mapping'!C187, "T5")&gt;0, "T5")</f>
        <v>0</v>
      </c>
      <c r="L182" s="84" t="b">
        <f>IF(COUNTIF('Single focus area mapping'!C187, "T6")&gt;0, "T6")</f>
        <v>0</v>
      </c>
      <c r="M182" s="84" t="b">
        <f>IF(COUNTIF('Single focus area mapping'!C187, "T7")&gt;0, "T7")</f>
        <v>0</v>
      </c>
      <c r="N182" s="85" t="b">
        <f>IF(COUNTIF('Single focus area mapping'!J187, "T1")&gt;0, "T1")</f>
        <v>0</v>
      </c>
      <c r="O182" s="27"/>
      <c r="P182" s="27"/>
      <c r="Q182" s="27"/>
      <c r="R182" s="27"/>
      <c r="S182" s="27"/>
      <c r="T182" s="27"/>
      <c r="U182" s="27"/>
      <c r="V182" s="27"/>
    </row>
    <row r="183" spans="1:22" s="28" customFormat="1" ht="15.5" x14ac:dyDescent="0.45">
      <c r="A183" s="240"/>
      <c r="B183" s="237"/>
      <c r="C183" s="76" t="s">
        <v>58</v>
      </c>
      <c r="D183" s="30"/>
      <c r="E183" s="30"/>
      <c r="F183" s="92"/>
      <c r="G183" s="86" t="s">
        <v>38</v>
      </c>
      <c r="H183" s="87" t="s">
        <v>39</v>
      </c>
      <c r="I183" s="87" t="s">
        <v>40</v>
      </c>
      <c r="J183" s="87" t="s">
        <v>41</v>
      </c>
      <c r="K183" s="87" t="s">
        <v>42</v>
      </c>
      <c r="L183" s="87" t="s">
        <v>43</v>
      </c>
      <c r="M183" s="87" t="s">
        <v>44</v>
      </c>
      <c r="N183" s="88" t="s">
        <v>45</v>
      </c>
      <c r="O183" s="27"/>
      <c r="P183" s="27"/>
      <c r="Q183" s="27"/>
      <c r="R183" s="27"/>
      <c r="S183" s="27"/>
      <c r="T183" s="27"/>
      <c r="U183" s="27"/>
      <c r="V183" s="27"/>
    </row>
    <row r="184" spans="1:22" s="28" customFormat="1" x14ac:dyDescent="0.45">
      <c r="A184" s="240"/>
      <c r="B184" s="237"/>
      <c r="C184" s="74" t="s">
        <v>193</v>
      </c>
      <c r="F184" s="74"/>
      <c r="G184" s="83" t="b">
        <f>IF(COUNTIF('Single focus area mapping'!C189, "T1")&gt;0, "T1")</f>
        <v>0</v>
      </c>
      <c r="H184" s="84" t="b">
        <f>IF(COUNTIF('Single focus area mapping'!C189, "T2")&gt;0, "T2")</f>
        <v>0</v>
      </c>
      <c r="I184" s="84" t="b">
        <f>IF(COUNTIF('Single focus area mapping'!C189, "T3")&gt;0, "T3")</f>
        <v>0</v>
      </c>
      <c r="J184" s="84" t="b">
        <f>IF(COUNTIF('Single focus area mapping'!C189, "T4")&gt;0, "T4")</f>
        <v>0</v>
      </c>
      <c r="K184" s="84" t="b">
        <f>IF(COUNTIF('Single focus area mapping'!C189, "T5")&gt;0, "T5")</f>
        <v>0</v>
      </c>
      <c r="L184" s="84" t="b">
        <f>IF(COUNTIF('Single focus area mapping'!C189, "T6")&gt;0, "T6")</f>
        <v>0</v>
      </c>
      <c r="M184" s="84" t="b">
        <f>IF(COUNTIF('Single focus area mapping'!C189, "T7")&gt;0, "T7")</f>
        <v>0</v>
      </c>
      <c r="N184" s="85" t="b">
        <f>IF(COUNTIF('Single focus area mapping'!J189, "T1")&gt;0, "T1")</f>
        <v>0</v>
      </c>
      <c r="O184" s="27"/>
      <c r="P184" s="27"/>
      <c r="Q184" s="27"/>
      <c r="R184" s="27"/>
      <c r="S184" s="27"/>
      <c r="T184" s="27"/>
      <c r="U184" s="27"/>
      <c r="V184" s="27"/>
    </row>
    <row r="185" spans="1:22" s="28" customFormat="1" x14ac:dyDescent="0.45">
      <c r="A185" s="240"/>
      <c r="B185" s="237"/>
      <c r="C185" s="74" t="s">
        <v>194</v>
      </c>
      <c r="F185" s="74"/>
      <c r="G185" s="83" t="b">
        <f>IF(COUNTIF('Single focus area mapping'!C190, "T1")&gt;0, "T1")</f>
        <v>0</v>
      </c>
      <c r="H185" s="84" t="b">
        <f>IF(COUNTIF('Single focus area mapping'!C190, "T2")&gt;0, "T2")</f>
        <v>0</v>
      </c>
      <c r="I185" s="84" t="b">
        <f>IF(COUNTIF('Single focus area mapping'!C190, "T3")&gt;0, "T3")</f>
        <v>0</v>
      </c>
      <c r="J185" s="84" t="b">
        <f>IF(COUNTIF('Single focus area mapping'!C190, "T4")&gt;0, "T4")</f>
        <v>0</v>
      </c>
      <c r="K185" s="84" t="b">
        <f>IF(COUNTIF('Single focus area mapping'!C190, "T5")&gt;0, "T5")</f>
        <v>0</v>
      </c>
      <c r="L185" s="84" t="b">
        <f>IF(COUNTIF('Single focus area mapping'!C190, "T6")&gt;0, "T6")</f>
        <v>0</v>
      </c>
      <c r="M185" s="84" t="b">
        <f>IF(COUNTIF('Single focus area mapping'!C190, "T7")&gt;0, "T7")</f>
        <v>0</v>
      </c>
      <c r="N185" s="85" t="b">
        <f>IF(COUNTIF('Single focus area mapping'!J190, "T1")&gt;0, "T1")</f>
        <v>0</v>
      </c>
      <c r="O185" s="27"/>
      <c r="P185" s="27"/>
      <c r="Q185" s="27"/>
      <c r="R185" s="27"/>
      <c r="S185" s="27"/>
      <c r="T185" s="27"/>
      <c r="U185" s="27"/>
      <c r="V185" s="27"/>
    </row>
    <row r="186" spans="1:22" s="28" customFormat="1" x14ac:dyDescent="0.45">
      <c r="A186" s="240"/>
      <c r="B186" s="237"/>
      <c r="C186" s="74" t="s">
        <v>102</v>
      </c>
      <c r="F186" s="74"/>
      <c r="G186" s="83" t="b">
        <f>IF(COUNTIF('Single focus area mapping'!C191, "T1")&gt;0, "T1")</f>
        <v>0</v>
      </c>
      <c r="H186" s="84" t="b">
        <f>IF(COUNTIF('Single focus area mapping'!C191, "T2")&gt;0, "T2")</f>
        <v>0</v>
      </c>
      <c r="I186" s="84" t="b">
        <f>IF(COUNTIF('Single focus area mapping'!C191, "T3")&gt;0, "T3")</f>
        <v>0</v>
      </c>
      <c r="J186" s="84" t="b">
        <f>IF(COUNTIF('Single focus area mapping'!C191, "T4")&gt;0, "T4")</f>
        <v>0</v>
      </c>
      <c r="K186" s="84" t="b">
        <f>IF(COUNTIF('Single focus area mapping'!C191, "T5")&gt;0, "T5")</f>
        <v>0</v>
      </c>
      <c r="L186" s="84" t="b">
        <f>IF(COUNTIF('Single focus area mapping'!C191, "T6")&gt;0, "T6")</f>
        <v>0</v>
      </c>
      <c r="M186" s="84" t="b">
        <f>IF(COUNTIF('Single focus area mapping'!C191, "T7")&gt;0, "T7")</f>
        <v>0</v>
      </c>
      <c r="N186" s="85" t="b">
        <f>IF(COUNTIF('Single focus area mapping'!J191, "T1")&gt;0, "T1")</f>
        <v>0</v>
      </c>
      <c r="O186" s="27"/>
      <c r="P186" s="27"/>
      <c r="Q186" s="27"/>
      <c r="R186" s="27"/>
      <c r="S186" s="27"/>
      <c r="T186" s="27"/>
      <c r="U186" s="27"/>
      <c r="V186" s="27"/>
    </row>
    <row r="187" spans="1:22" s="28" customFormat="1" x14ac:dyDescent="0.45">
      <c r="A187" s="240"/>
      <c r="B187" s="237"/>
      <c r="C187" s="74" t="s">
        <v>195</v>
      </c>
      <c r="F187" s="74"/>
      <c r="G187" s="83" t="b">
        <f>IF(COUNTIF('Single focus area mapping'!C192, "T1")&gt;0, "T1")</f>
        <v>0</v>
      </c>
      <c r="H187" s="84" t="b">
        <f>IF(COUNTIF('Single focus area mapping'!C192, "T2")&gt;0, "T2")</f>
        <v>0</v>
      </c>
      <c r="I187" s="84" t="b">
        <f>IF(COUNTIF('Single focus area mapping'!C192, "T3")&gt;0, "T3")</f>
        <v>0</v>
      </c>
      <c r="J187" s="84" t="b">
        <f>IF(COUNTIF('Single focus area mapping'!C192, "T4")&gt;0, "T4")</f>
        <v>0</v>
      </c>
      <c r="K187" s="84" t="b">
        <f>IF(COUNTIF('Single focus area mapping'!C192, "T5")&gt;0, "T5")</f>
        <v>0</v>
      </c>
      <c r="L187" s="84" t="b">
        <f>IF(COUNTIF('Single focus area mapping'!C192, "T6")&gt;0, "T6")</f>
        <v>0</v>
      </c>
      <c r="M187" s="84" t="b">
        <f>IF(COUNTIF('Single focus area mapping'!C192, "T7")&gt;0, "T7")</f>
        <v>0</v>
      </c>
      <c r="N187" s="85" t="b">
        <f>IF(COUNTIF('Single focus area mapping'!J192, "T1")&gt;0, "T1")</f>
        <v>0</v>
      </c>
      <c r="O187" s="27"/>
      <c r="P187" s="27"/>
      <c r="Q187" s="27"/>
      <c r="R187" s="27"/>
      <c r="S187" s="27"/>
      <c r="T187" s="27"/>
      <c r="U187" s="27"/>
      <c r="V187" s="27"/>
    </row>
    <row r="188" spans="1:22" s="28" customFormat="1" x14ac:dyDescent="0.45">
      <c r="A188" s="240"/>
      <c r="B188" s="237"/>
      <c r="C188" s="74" t="s">
        <v>196</v>
      </c>
      <c r="F188" s="74"/>
      <c r="G188" s="83" t="b">
        <f>IF(COUNTIF('Single focus area mapping'!C193, "T1")&gt;0, "T1")</f>
        <v>0</v>
      </c>
      <c r="H188" s="84" t="b">
        <f>IF(COUNTIF('Single focus area mapping'!C193, "T2")&gt;0, "T2")</f>
        <v>0</v>
      </c>
      <c r="I188" s="84" t="b">
        <f>IF(COUNTIF('Single focus area mapping'!C193, "T3")&gt;0, "T3")</f>
        <v>0</v>
      </c>
      <c r="J188" s="84" t="b">
        <f>IF(COUNTIF('Single focus area mapping'!C193, "T4")&gt;0, "T4")</f>
        <v>0</v>
      </c>
      <c r="K188" s="84" t="b">
        <f>IF(COUNTIF('Single focus area mapping'!C193, "T5")&gt;0, "T5")</f>
        <v>0</v>
      </c>
      <c r="L188" s="84" t="b">
        <f>IF(COUNTIF('Single focus area mapping'!C193, "T6")&gt;0, "T6")</f>
        <v>0</v>
      </c>
      <c r="M188" s="84" t="b">
        <f>IF(COUNTIF('Single focus area mapping'!C193, "T7")&gt;0, "T7")</f>
        <v>0</v>
      </c>
      <c r="N188" s="85" t="b">
        <f>IF(COUNTIF('Single focus area mapping'!J193, "T1")&gt;0, "T1")</f>
        <v>0</v>
      </c>
      <c r="O188" s="27"/>
      <c r="P188" s="27"/>
      <c r="Q188" s="27"/>
      <c r="R188" s="27"/>
      <c r="S188" s="27"/>
      <c r="T188" s="27"/>
      <c r="U188" s="27"/>
      <c r="V188" s="27"/>
    </row>
    <row r="189" spans="1:22" s="28" customFormat="1" x14ac:dyDescent="0.45">
      <c r="A189" s="240"/>
      <c r="B189" s="237"/>
      <c r="C189" s="74" t="s">
        <v>197</v>
      </c>
      <c r="F189" s="74"/>
      <c r="G189" s="83" t="b">
        <f>IF(COUNTIF('Single focus area mapping'!C194, "T1")&gt;0, "T1")</f>
        <v>0</v>
      </c>
      <c r="H189" s="84" t="b">
        <f>IF(COUNTIF('Single focus area mapping'!C194, "T2")&gt;0, "T2")</f>
        <v>0</v>
      </c>
      <c r="I189" s="84" t="b">
        <f>IF(COUNTIF('Single focus area mapping'!C194, "T3")&gt;0, "T3")</f>
        <v>0</v>
      </c>
      <c r="J189" s="84" t="b">
        <f>IF(COUNTIF('Single focus area mapping'!C194, "T4")&gt;0, "T4")</f>
        <v>0</v>
      </c>
      <c r="K189" s="84" t="b">
        <f>IF(COUNTIF('Single focus area mapping'!C194, "T5")&gt;0, "T5")</f>
        <v>0</v>
      </c>
      <c r="L189" s="84" t="b">
        <f>IF(COUNTIF('Single focus area mapping'!C194, "T6")&gt;0, "T6")</f>
        <v>0</v>
      </c>
      <c r="M189" s="84" t="b">
        <f>IF(COUNTIF('Single focus area mapping'!C194, "T7")&gt;0, "T7")</f>
        <v>0</v>
      </c>
      <c r="N189" s="85" t="b">
        <f>IF(COUNTIF('Single focus area mapping'!J194, "T1")&gt;0, "T1")</f>
        <v>0</v>
      </c>
      <c r="O189" s="27"/>
      <c r="P189" s="27"/>
      <c r="Q189" s="27"/>
      <c r="R189" s="27"/>
      <c r="S189" s="27"/>
      <c r="T189" s="27"/>
      <c r="U189" s="27"/>
      <c r="V189" s="27"/>
    </row>
    <row r="190" spans="1:22" s="28" customFormat="1" x14ac:dyDescent="0.45">
      <c r="A190" s="240"/>
      <c r="B190" s="237"/>
      <c r="C190" s="74" t="s">
        <v>65</v>
      </c>
      <c r="F190" s="74"/>
      <c r="G190" s="83" t="b">
        <f>IF(COUNTIF('Single focus area mapping'!C195, "T1")&gt;0, "T1")</f>
        <v>0</v>
      </c>
      <c r="H190" s="84" t="b">
        <f>IF(COUNTIF('Single focus area mapping'!C195, "T2")&gt;0, "T2")</f>
        <v>0</v>
      </c>
      <c r="I190" s="84" t="b">
        <f>IF(COUNTIF('Single focus area mapping'!C195, "T3")&gt;0, "T3")</f>
        <v>0</v>
      </c>
      <c r="J190" s="84" t="b">
        <f>IF(COUNTIF('Single focus area mapping'!C195, "T4")&gt;0, "T4")</f>
        <v>0</v>
      </c>
      <c r="K190" s="84" t="b">
        <f>IF(COUNTIF('Single focus area mapping'!C195, "T5")&gt;0, "T5")</f>
        <v>0</v>
      </c>
      <c r="L190" s="84" t="b">
        <f>IF(COUNTIF('Single focus area mapping'!C195, "T6")&gt;0, "T6")</f>
        <v>0</v>
      </c>
      <c r="M190" s="84" t="b">
        <f>IF(COUNTIF('Single focus area mapping'!C195, "T7")&gt;0, "T7")</f>
        <v>0</v>
      </c>
      <c r="N190" s="85" t="b">
        <f>IF(COUNTIF('Single focus area mapping'!J195, "T1")&gt;0, "T1")</f>
        <v>0</v>
      </c>
      <c r="O190" s="27"/>
      <c r="P190" s="27"/>
      <c r="Q190" s="27"/>
      <c r="R190" s="27"/>
      <c r="S190" s="27"/>
      <c r="T190" s="27"/>
      <c r="U190" s="27"/>
      <c r="V190" s="27"/>
    </row>
    <row r="191" spans="1:22" s="28" customFormat="1" ht="28" x14ac:dyDescent="0.45">
      <c r="A191" s="240"/>
      <c r="B191" s="237"/>
      <c r="C191" s="74" t="s">
        <v>168</v>
      </c>
      <c r="F191" s="74"/>
      <c r="G191" s="83" t="b">
        <f>IF(COUNTIF('Single focus area mapping'!C196, "T1")&gt;0, "T1")</f>
        <v>0</v>
      </c>
      <c r="H191" s="84" t="b">
        <f>IF(COUNTIF('Single focus area mapping'!C196, "T2")&gt;0, "T2")</f>
        <v>0</v>
      </c>
      <c r="I191" s="84" t="b">
        <f>IF(COUNTIF('Single focus area mapping'!C196, "T3")&gt;0, "T3")</f>
        <v>0</v>
      </c>
      <c r="J191" s="84" t="b">
        <f>IF(COUNTIF('Single focus area mapping'!C196, "T4")&gt;0, "T4")</f>
        <v>0</v>
      </c>
      <c r="K191" s="84" t="b">
        <f>IF(COUNTIF('Single focus area mapping'!C196, "T5")&gt;0, "T5")</f>
        <v>0</v>
      </c>
      <c r="L191" s="84" t="b">
        <f>IF(COUNTIF('Single focus area mapping'!C196, "T6")&gt;0, "T6")</f>
        <v>0</v>
      </c>
      <c r="M191" s="84" t="b">
        <f>IF(COUNTIF('Single focus area mapping'!C196, "T7")&gt;0, "T7")</f>
        <v>0</v>
      </c>
      <c r="N191" s="85" t="b">
        <f>IF(COUNTIF('Single focus area mapping'!J196, "T1")&gt;0, "T1")</f>
        <v>0</v>
      </c>
      <c r="O191" s="27"/>
      <c r="P191" s="27"/>
      <c r="Q191" s="27"/>
      <c r="R191" s="27"/>
      <c r="S191" s="27"/>
      <c r="T191" s="27"/>
      <c r="U191" s="27"/>
      <c r="V191" s="27"/>
    </row>
    <row r="192" spans="1:22" s="28" customFormat="1" ht="28" x14ac:dyDescent="0.45">
      <c r="A192" s="240"/>
      <c r="B192" s="237"/>
      <c r="C192" s="74" t="s">
        <v>169</v>
      </c>
      <c r="F192" s="74"/>
      <c r="G192" s="83" t="b">
        <f>IF(COUNTIF('Single focus area mapping'!C197, "T1")&gt;0, "T1")</f>
        <v>0</v>
      </c>
      <c r="H192" s="84" t="b">
        <f>IF(COUNTIF('Single focus area mapping'!C197, "T2")&gt;0, "T2")</f>
        <v>0</v>
      </c>
      <c r="I192" s="84" t="b">
        <f>IF(COUNTIF('Single focus area mapping'!C197, "T3")&gt;0, "T3")</f>
        <v>0</v>
      </c>
      <c r="J192" s="84" t="b">
        <f>IF(COUNTIF('Single focus area mapping'!C197, "T4")&gt;0, "T4")</f>
        <v>0</v>
      </c>
      <c r="K192" s="84" t="b">
        <f>IF(COUNTIF('Single focus area mapping'!C197, "T5")&gt;0, "T5")</f>
        <v>0</v>
      </c>
      <c r="L192" s="84" t="b">
        <f>IF(COUNTIF('Single focus area mapping'!C197, "T6")&gt;0, "T6")</f>
        <v>0</v>
      </c>
      <c r="M192" s="84" t="b">
        <f>IF(COUNTIF('Single focus area mapping'!C197, "T7")&gt;0, "T7")</f>
        <v>0</v>
      </c>
      <c r="N192" s="85" t="b">
        <f>IF(COUNTIF('Single focus area mapping'!J197, "T1")&gt;0, "T1")</f>
        <v>0</v>
      </c>
      <c r="O192" s="27"/>
      <c r="P192" s="27"/>
      <c r="Q192" s="27"/>
      <c r="R192" s="27"/>
      <c r="S192" s="27"/>
      <c r="T192" s="27"/>
      <c r="U192" s="27"/>
      <c r="V192" s="27"/>
    </row>
    <row r="193" spans="1:22" s="28" customFormat="1" x14ac:dyDescent="0.45">
      <c r="A193" s="240"/>
      <c r="B193" s="237"/>
      <c r="C193" s="74" t="s">
        <v>170</v>
      </c>
      <c r="F193" s="74"/>
      <c r="G193" s="83" t="b">
        <f>IF(COUNTIF('Single focus area mapping'!C198, "T1")&gt;0, "T1")</f>
        <v>0</v>
      </c>
      <c r="H193" s="84" t="b">
        <f>IF(COUNTIF('Single focus area mapping'!C198, "T2")&gt;0, "T2")</f>
        <v>0</v>
      </c>
      <c r="I193" s="84" t="b">
        <f>IF(COUNTIF('Single focus area mapping'!C198, "T3")&gt;0, "T3")</f>
        <v>0</v>
      </c>
      <c r="J193" s="84" t="b">
        <f>IF(COUNTIF('Single focus area mapping'!C198, "T4")&gt;0, "T4")</f>
        <v>0</v>
      </c>
      <c r="K193" s="84" t="b">
        <f>IF(COUNTIF('Single focus area mapping'!C198, "T5")&gt;0, "T5")</f>
        <v>0</v>
      </c>
      <c r="L193" s="84" t="b">
        <f>IF(COUNTIF('Single focus area mapping'!C198, "T6")&gt;0, "T6")</f>
        <v>0</v>
      </c>
      <c r="M193" s="84" t="b">
        <f>IF(COUNTIF('Single focus area mapping'!C198, "T7")&gt;0, "T7")</f>
        <v>0</v>
      </c>
      <c r="N193" s="85" t="b">
        <f>IF(COUNTIF('Single focus area mapping'!J198, "T1")&gt;0, "T1")</f>
        <v>0</v>
      </c>
      <c r="O193" s="27"/>
      <c r="P193" s="27"/>
      <c r="Q193" s="27"/>
      <c r="R193" s="27"/>
      <c r="S193" s="27"/>
      <c r="T193" s="27"/>
      <c r="U193" s="27"/>
      <c r="V193" s="27"/>
    </row>
    <row r="194" spans="1:22" s="28" customFormat="1" x14ac:dyDescent="0.45">
      <c r="A194" s="240"/>
      <c r="B194" s="237"/>
      <c r="C194" s="74" t="s">
        <v>198</v>
      </c>
      <c r="F194" s="74"/>
      <c r="G194" s="83" t="b">
        <f>IF(COUNTIF('Single focus area mapping'!C199, "T1")&gt;0, "T1")</f>
        <v>0</v>
      </c>
      <c r="H194" s="84" t="b">
        <f>IF(COUNTIF('Single focus area mapping'!C199, "T2")&gt;0, "T2")</f>
        <v>0</v>
      </c>
      <c r="I194" s="84" t="b">
        <f>IF(COUNTIF('Single focus area mapping'!C199, "T3")&gt;0, "T3")</f>
        <v>0</v>
      </c>
      <c r="J194" s="84" t="b">
        <f>IF(COUNTIF('Single focus area mapping'!C199, "T4")&gt;0, "T4")</f>
        <v>0</v>
      </c>
      <c r="K194" s="84" t="b">
        <f>IF(COUNTIF('Single focus area mapping'!C199, "T5")&gt;0, "T5")</f>
        <v>0</v>
      </c>
      <c r="L194" s="84" t="b">
        <f>IF(COUNTIF('Single focus area mapping'!C199, "T6")&gt;0, "T6")</f>
        <v>0</v>
      </c>
      <c r="M194" s="84" t="b">
        <f>IF(COUNTIF('Single focus area mapping'!C199, "T7")&gt;0, "T7")</f>
        <v>0</v>
      </c>
      <c r="N194" s="85" t="b">
        <f>IF(COUNTIF('Single focus area mapping'!J199, "T1")&gt;0, "T1")</f>
        <v>0</v>
      </c>
      <c r="O194" s="27"/>
      <c r="P194" s="27"/>
      <c r="Q194" s="27"/>
      <c r="R194" s="27"/>
      <c r="S194" s="27"/>
      <c r="T194" s="27"/>
      <c r="U194" s="27"/>
      <c r="V194" s="27"/>
    </row>
    <row r="195" spans="1:22" s="28" customFormat="1" x14ac:dyDescent="0.45">
      <c r="A195" s="240"/>
      <c r="B195" s="237"/>
      <c r="C195" s="74" t="s">
        <v>172</v>
      </c>
      <c r="F195" s="74"/>
      <c r="G195" s="83" t="b">
        <f>IF(COUNTIF('Single focus area mapping'!C200, "T1")&gt;0, "T1")</f>
        <v>0</v>
      </c>
      <c r="H195" s="84" t="b">
        <f>IF(COUNTIF('Single focus area mapping'!C200, "T2")&gt;0, "T2")</f>
        <v>0</v>
      </c>
      <c r="I195" s="84" t="b">
        <f>IF(COUNTIF('Single focus area mapping'!C200, "T3")&gt;0, "T3")</f>
        <v>0</v>
      </c>
      <c r="J195" s="84" t="b">
        <f>IF(COUNTIF('Single focus area mapping'!C200, "T4")&gt;0, "T4")</f>
        <v>0</v>
      </c>
      <c r="K195" s="84" t="b">
        <f>IF(COUNTIF('Single focus area mapping'!C200, "T5")&gt;0, "T5")</f>
        <v>0</v>
      </c>
      <c r="L195" s="84" t="b">
        <f>IF(COUNTIF('Single focus area mapping'!C200, "T6")&gt;0, "T6")</f>
        <v>0</v>
      </c>
      <c r="M195" s="84" t="b">
        <f>IF(COUNTIF('Single focus area mapping'!C200, "T7")&gt;0, "T7")</f>
        <v>0</v>
      </c>
      <c r="N195" s="85" t="b">
        <f>IF(COUNTIF('Single focus area mapping'!J200, "T1")&gt;0, "T1")</f>
        <v>0</v>
      </c>
      <c r="O195" s="27"/>
      <c r="P195" s="27"/>
      <c r="Q195" s="27"/>
      <c r="R195" s="27"/>
      <c r="S195" s="27"/>
      <c r="T195" s="27"/>
      <c r="U195" s="27"/>
      <c r="V195" s="27"/>
    </row>
    <row r="196" spans="1:22" s="28" customFormat="1" ht="15.5" x14ac:dyDescent="0.45">
      <c r="A196" s="240"/>
      <c r="B196" s="237"/>
      <c r="C196" s="76" t="s">
        <v>63</v>
      </c>
      <c r="D196" s="30"/>
      <c r="E196" s="30"/>
      <c r="F196" s="92"/>
      <c r="G196" s="86" t="s">
        <v>38</v>
      </c>
      <c r="H196" s="87" t="s">
        <v>39</v>
      </c>
      <c r="I196" s="87" t="s">
        <v>40</v>
      </c>
      <c r="J196" s="87" t="s">
        <v>41</v>
      </c>
      <c r="K196" s="87" t="s">
        <v>42</v>
      </c>
      <c r="L196" s="87" t="s">
        <v>43</v>
      </c>
      <c r="M196" s="87" t="s">
        <v>44</v>
      </c>
      <c r="N196" s="88" t="s">
        <v>45</v>
      </c>
      <c r="O196" s="27"/>
      <c r="P196" s="27"/>
      <c r="Q196" s="27"/>
      <c r="R196" s="27"/>
      <c r="S196" s="27"/>
      <c r="T196" s="27"/>
      <c r="U196" s="27"/>
      <c r="V196" s="27"/>
    </row>
    <row r="197" spans="1:22" s="28" customFormat="1" ht="28" x14ac:dyDescent="0.45">
      <c r="A197" s="240"/>
      <c r="B197" s="237"/>
      <c r="C197" s="74" t="s">
        <v>199</v>
      </c>
      <c r="F197" s="74"/>
      <c r="G197" s="83" t="b">
        <f>IF(COUNTIF('Single focus area mapping'!C202, "T1")&gt;0, "T1")</f>
        <v>0</v>
      </c>
      <c r="H197" s="84" t="b">
        <f>IF(COUNTIF('Single focus area mapping'!C202, "T2")&gt;0, "T2")</f>
        <v>0</v>
      </c>
      <c r="I197" s="84" t="b">
        <f>IF(COUNTIF('Single focus area mapping'!C202, "T3")&gt;0, "T3")</f>
        <v>0</v>
      </c>
      <c r="J197" s="84" t="b">
        <f>IF(COUNTIF('Single focus area mapping'!C202, "T4")&gt;0, "T4")</f>
        <v>0</v>
      </c>
      <c r="K197" s="84" t="b">
        <f>IF(COUNTIF('Single focus area mapping'!C202, "T5")&gt;0, "T5")</f>
        <v>0</v>
      </c>
      <c r="L197" s="84" t="b">
        <f>IF(COUNTIF('Single focus area mapping'!C202, "T6")&gt;0, "T6")</f>
        <v>0</v>
      </c>
      <c r="M197" s="84" t="b">
        <f>IF(COUNTIF('Single focus area mapping'!C202, "T7")&gt;0, "T7")</f>
        <v>0</v>
      </c>
      <c r="N197" s="85" t="b">
        <f>IF(COUNTIF('Single focus area mapping'!J202, "T1")&gt;0, "T1")</f>
        <v>0</v>
      </c>
      <c r="O197" s="27"/>
      <c r="P197" s="27"/>
      <c r="Q197" s="27"/>
      <c r="R197" s="27"/>
      <c r="S197" s="27"/>
      <c r="T197" s="27"/>
      <c r="U197" s="27"/>
      <c r="V197" s="27"/>
    </row>
    <row r="198" spans="1:22" s="28" customFormat="1" x14ac:dyDescent="0.45">
      <c r="A198" s="240"/>
      <c r="B198" s="237"/>
      <c r="C198" s="74" t="s">
        <v>200</v>
      </c>
      <c r="F198" s="74"/>
      <c r="G198" s="83" t="b">
        <f>IF(COUNTIF('Single focus area mapping'!C203, "T1")&gt;0, "T1")</f>
        <v>0</v>
      </c>
      <c r="H198" s="84" t="b">
        <f>IF(COUNTIF('Single focus area mapping'!C203, "T2")&gt;0, "T2")</f>
        <v>0</v>
      </c>
      <c r="I198" s="84" t="b">
        <f>IF(COUNTIF('Single focus area mapping'!C203, "T3")&gt;0, "T3")</f>
        <v>0</v>
      </c>
      <c r="J198" s="84" t="b">
        <f>IF(COUNTIF('Single focus area mapping'!C203, "T4")&gt;0, "T4")</f>
        <v>0</v>
      </c>
      <c r="K198" s="84" t="b">
        <f>IF(COUNTIF('Single focus area mapping'!C203, "T5")&gt;0, "T5")</f>
        <v>0</v>
      </c>
      <c r="L198" s="84" t="b">
        <f>IF(COUNTIF('Single focus area mapping'!C203, "T6")&gt;0, "T6")</f>
        <v>0</v>
      </c>
      <c r="M198" s="84" t="b">
        <f>IF(COUNTIF('Single focus area mapping'!C203, "T7")&gt;0, "T7")</f>
        <v>0</v>
      </c>
      <c r="N198" s="85" t="b">
        <f>IF(COUNTIF('Single focus area mapping'!J203, "T1")&gt;0, "T1")</f>
        <v>0</v>
      </c>
      <c r="O198" s="27"/>
      <c r="P198" s="27"/>
      <c r="Q198" s="27"/>
      <c r="R198" s="27"/>
      <c r="S198" s="27"/>
      <c r="T198" s="27"/>
      <c r="U198" s="27"/>
      <c r="V198" s="27"/>
    </row>
    <row r="199" spans="1:22" s="28" customFormat="1" x14ac:dyDescent="0.45">
      <c r="A199" s="240"/>
      <c r="B199" s="237"/>
      <c r="C199" s="74" t="s">
        <v>201</v>
      </c>
      <c r="F199" s="74"/>
      <c r="G199" s="83" t="b">
        <f>IF(COUNTIF('Single focus area mapping'!C204, "T1")&gt;0, "T1")</f>
        <v>0</v>
      </c>
      <c r="H199" s="84" t="b">
        <f>IF(COUNTIF('Single focus area mapping'!C204, "T2")&gt;0, "T2")</f>
        <v>0</v>
      </c>
      <c r="I199" s="84" t="b">
        <f>IF(COUNTIF('Single focus area mapping'!C204, "T3")&gt;0, "T3")</f>
        <v>0</v>
      </c>
      <c r="J199" s="84" t="b">
        <f>IF(COUNTIF('Single focus area mapping'!C204, "T4")&gt;0, "T4")</f>
        <v>0</v>
      </c>
      <c r="K199" s="84" t="b">
        <f>IF(COUNTIF('Single focus area mapping'!C204, "T5")&gt;0, "T5")</f>
        <v>0</v>
      </c>
      <c r="L199" s="84" t="b">
        <f>IF(COUNTIF('Single focus area mapping'!C204, "T6")&gt;0, "T6")</f>
        <v>0</v>
      </c>
      <c r="M199" s="84" t="b">
        <f>IF(COUNTIF('Single focus area mapping'!C204, "T7")&gt;0, "T7")</f>
        <v>0</v>
      </c>
      <c r="N199" s="85" t="b">
        <f>IF(COUNTIF('Single focus area mapping'!J204, "T1")&gt;0, "T1")</f>
        <v>0</v>
      </c>
      <c r="O199" s="27"/>
      <c r="P199" s="27"/>
      <c r="Q199" s="27"/>
      <c r="R199" s="27"/>
      <c r="S199" s="27"/>
      <c r="T199" s="27"/>
      <c r="U199" s="27"/>
      <c r="V199" s="27"/>
    </row>
    <row r="200" spans="1:22" s="28" customFormat="1" x14ac:dyDescent="0.45">
      <c r="A200" s="240"/>
      <c r="B200" s="237"/>
      <c r="C200" s="74" t="s">
        <v>202</v>
      </c>
      <c r="F200" s="74"/>
      <c r="G200" s="83" t="b">
        <f>IF(COUNTIF('Single focus area mapping'!C205, "T1")&gt;0, "T1")</f>
        <v>0</v>
      </c>
      <c r="H200" s="84" t="b">
        <f>IF(COUNTIF('Single focus area mapping'!C205, "T2")&gt;0, "T2")</f>
        <v>0</v>
      </c>
      <c r="I200" s="84" t="b">
        <f>IF(COUNTIF('Single focus area mapping'!C205, "T3")&gt;0, "T3")</f>
        <v>0</v>
      </c>
      <c r="J200" s="84" t="b">
        <f>IF(COUNTIF('Single focus area mapping'!C205, "T4")&gt;0, "T4")</f>
        <v>0</v>
      </c>
      <c r="K200" s="84" t="b">
        <f>IF(COUNTIF('Single focus area mapping'!C205, "T5")&gt;0, "T5")</f>
        <v>0</v>
      </c>
      <c r="L200" s="84" t="b">
        <f>IF(COUNTIF('Single focus area mapping'!C205, "T6")&gt;0, "T6")</f>
        <v>0</v>
      </c>
      <c r="M200" s="84" t="b">
        <f>IF(COUNTIF('Single focus area mapping'!C205, "T7")&gt;0, "T7")</f>
        <v>0</v>
      </c>
      <c r="N200" s="85" t="b">
        <f>IF(COUNTIF('Single focus area mapping'!J205, "T1")&gt;0, "T1")</f>
        <v>0</v>
      </c>
      <c r="O200" s="27"/>
      <c r="P200" s="27"/>
      <c r="Q200" s="27"/>
      <c r="R200" s="27"/>
      <c r="S200" s="27"/>
      <c r="T200" s="27"/>
      <c r="U200" s="27"/>
      <c r="V200" s="27"/>
    </row>
    <row r="201" spans="1:22" s="28" customFormat="1" x14ac:dyDescent="0.45">
      <c r="A201" s="240"/>
      <c r="B201" s="237"/>
      <c r="C201" s="74" t="s">
        <v>203</v>
      </c>
      <c r="F201" s="74"/>
      <c r="G201" s="83" t="b">
        <f>IF(COUNTIF('Single focus area mapping'!C206, "T1")&gt;0, "T1")</f>
        <v>0</v>
      </c>
      <c r="H201" s="84" t="b">
        <f>IF(COUNTIF('Single focus area mapping'!C206, "T2")&gt;0, "T2")</f>
        <v>0</v>
      </c>
      <c r="I201" s="84" t="b">
        <f>IF(COUNTIF('Single focus area mapping'!C206, "T3")&gt;0, "T3")</f>
        <v>0</v>
      </c>
      <c r="J201" s="84" t="b">
        <f>IF(COUNTIF('Single focus area mapping'!C206, "T4")&gt;0, "T4")</f>
        <v>0</v>
      </c>
      <c r="K201" s="84" t="b">
        <f>IF(COUNTIF('Single focus area mapping'!C206, "T5")&gt;0, "T5")</f>
        <v>0</v>
      </c>
      <c r="L201" s="84" t="b">
        <f>IF(COUNTIF('Single focus area mapping'!C206, "T6")&gt;0, "T6")</f>
        <v>0</v>
      </c>
      <c r="M201" s="84" t="b">
        <f>IF(COUNTIF('Single focus area mapping'!C206, "T7")&gt;0, "T7")</f>
        <v>0</v>
      </c>
      <c r="N201" s="85" t="b">
        <f>IF(COUNTIF('Single focus area mapping'!J206, "T1")&gt;0, "T1")</f>
        <v>0</v>
      </c>
      <c r="O201" s="27"/>
      <c r="P201" s="27"/>
      <c r="Q201" s="27"/>
      <c r="R201" s="27"/>
      <c r="S201" s="27"/>
      <c r="T201" s="27"/>
      <c r="U201" s="27"/>
      <c r="V201" s="27"/>
    </row>
    <row r="202" spans="1:22" s="28" customFormat="1" x14ac:dyDescent="0.45">
      <c r="A202" s="240"/>
      <c r="B202" s="237"/>
      <c r="C202" s="74" t="s">
        <v>204</v>
      </c>
      <c r="F202" s="74"/>
      <c r="G202" s="83" t="b">
        <f>IF(COUNTIF('Single focus area mapping'!C207, "T1")&gt;0, "T1")</f>
        <v>0</v>
      </c>
      <c r="H202" s="84" t="b">
        <f>IF(COUNTIF('Single focus area mapping'!C207, "T2")&gt;0, "T2")</f>
        <v>0</v>
      </c>
      <c r="I202" s="84" t="b">
        <f>IF(COUNTIF('Single focus area mapping'!C207, "T3")&gt;0, "T3")</f>
        <v>0</v>
      </c>
      <c r="J202" s="84" t="b">
        <f>IF(COUNTIF('Single focus area mapping'!C207, "T4")&gt;0, "T4")</f>
        <v>0</v>
      </c>
      <c r="K202" s="84" t="b">
        <f>IF(COUNTIF('Single focus area mapping'!C207, "T5")&gt;0, "T5")</f>
        <v>0</v>
      </c>
      <c r="L202" s="84" t="b">
        <f>IF(COUNTIF('Single focus area mapping'!C207, "T6")&gt;0, "T6")</f>
        <v>0</v>
      </c>
      <c r="M202" s="84" t="b">
        <f>IF(COUNTIF('Single focus area mapping'!C207, "T7")&gt;0, "T7")</f>
        <v>0</v>
      </c>
      <c r="N202" s="85" t="b">
        <f>IF(COUNTIF('Single focus area mapping'!J207, "T1")&gt;0, "T1")</f>
        <v>0</v>
      </c>
      <c r="O202" s="27"/>
      <c r="P202" s="27"/>
      <c r="Q202" s="27"/>
      <c r="R202" s="27"/>
      <c r="S202" s="27"/>
      <c r="T202" s="27"/>
      <c r="U202" s="27"/>
      <c r="V202" s="27"/>
    </row>
    <row r="203" spans="1:22" s="28" customFormat="1" x14ac:dyDescent="0.45">
      <c r="A203" s="240"/>
      <c r="B203" s="237"/>
      <c r="C203" s="74" t="s">
        <v>205</v>
      </c>
      <c r="F203" s="74"/>
      <c r="G203" s="83" t="b">
        <f>IF(COUNTIF('Single focus area mapping'!C208, "T1")&gt;0, "T1")</f>
        <v>0</v>
      </c>
      <c r="H203" s="84" t="b">
        <f>IF(COUNTIF('Single focus area mapping'!C208, "T2")&gt;0, "T2")</f>
        <v>0</v>
      </c>
      <c r="I203" s="84" t="b">
        <f>IF(COUNTIF('Single focus area mapping'!C208, "T3")&gt;0, "T3")</f>
        <v>0</v>
      </c>
      <c r="J203" s="84" t="b">
        <f>IF(COUNTIF('Single focus area mapping'!C208, "T4")&gt;0, "T4")</f>
        <v>0</v>
      </c>
      <c r="K203" s="84" t="b">
        <f>IF(COUNTIF('Single focus area mapping'!C208, "T5")&gt;0, "T5")</f>
        <v>0</v>
      </c>
      <c r="L203" s="84" t="b">
        <f>IF(COUNTIF('Single focus area mapping'!C208, "T6")&gt;0, "T6")</f>
        <v>0</v>
      </c>
      <c r="M203" s="84" t="b">
        <f>IF(COUNTIF('Single focus area mapping'!C208, "T7")&gt;0, "T7")</f>
        <v>0</v>
      </c>
      <c r="N203" s="85" t="b">
        <f>IF(COUNTIF('Single focus area mapping'!J208, "T1")&gt;0, "T1")</f>
        <v>0</v>
      </c>
      <c r="O203" s="27"/>
      <c r="P203" s="27"/>
      <c r="Q203" s="27"/>
      <c r="R203" s="27"/>
      <c r="S203" s="27"/>
      <c r="T203" s="27"/>
      <c r="U203" s="27"/>
      <c r="V203" s="27"/>
    </row>
    <row r="204" spans="1:22" s="28" customFormat="1" x14ac:dyDescent="0.45">
      <c r="A204" s="240"/>
      <c r="B204" s="237"/>
      <c r="C204" s="74" t="s">
        <v>206</v>
      </c>
      <c r="F204" s="74"/>
      <c r="G204" s="83" t="b">
        <f>IF(COUNTIF('Single focus area mapping'!C209, "T1")&gt;0, "T1")</f>
        <v>0</v>
      </c>
      <c r="H204" s="84" t="b">
        <f>IF(COUNTIF('Single focus area mapping'!C209, "T2")&gt;0, "T2")</f>
        <v>0</v>
      </c>
      <c r="I204" s="84" t="b">
        <f>IF(COUNTIF('Single focus area mapping'!C209, "T3")&gt;0, "T3")</f>
        <v>0</v>
      </c>
      <c r="J204" s="84" t="b">
        <f>IF(COUNTIF('Single focus area mapping'!C209, "T4")&gt;0, "T4")</f>
        <v>0</v>
      </c>
      <c r="K204" s="84" t="b">
        <f>IF(COUNTIF('Single focus area mapping'!C209, "T5")&gt;0, "T5")</f>
        <v>0</v>
      </c>
      <c r="L204" s="84" t="b">
        <f>IF(COUNTIF('Single focus area mapping'!C209, "T6")&gt;0, "T6")</f>
        <v>0</v>
      </c>
      <c r="M204" s="84" t="b">
        <f>IF(COUNTIF('Single focus area mapping'!C209, "T7")&gt;0, "T7")</f>
        <v>0</v>
      </c>
      <c r="N204" s="85" t="b">
        <f>IF(COUNTIF('Single focus area mapping'!J209, "T1")&gt;0, "T1")</f>
        <v>0</v>
      </c>
      <c r="O204" s="27"/>
      <c r="P204" s="27"/>
      <c r="Q204" s="27"/>
      <c r="R204" s="27"/>
      <c r="S204" s="27"/>
      <c r="T204" s="27"/>
      <c r="U204" s="27"/>
      <c r="V204" s="27"/>
    </row>
    <row r="205" spans="1:22" s="28" customFormat="1" x14ac:dyDescent="0.45">
      <c r="A205" s="240"/>
      <c r="B205" s="237"/>
      <c r="C205" s="74" t="s">
        <v>207</v>
      </c>
      <c r="F205" s="74"/>
      <c r="G205" s="83" t="b">
        <f>IF(COUNTIF('Single focus area mapping'!C210, "T1")&gt;0, "T1")</f>
        <v>0</v>
      </c>
      <c r="H205" s="84" t="b">
        <f>IF(COUNTIF('Single focus area mapping'!C210, "T2")&gt;0, "T2")</f>
        <v>0</v>
      </c>
      <c r="I205" s="84" t="b">
        <f>IF(COUNTIF('Single focus area mapping'!C210, "T3")&gt;0, "T3")</f>
        <v>0</v>
      </c>
      <c r="J205" s="84" t="b">
        <f>IF(COUNTIF('Single focus area mapping'!C210, "T4")&gt;0, "T4")</f>
        <v>0</v>
      </c>
      <c r="K205" s="84" t="b">
        <f>IF(COUNTIF('Single focus area mapping'!C210, "T5")&gt;0, "T5")</f>
        <v>0</v>
      </c>
      <c r="L205" s="84" t="b">
        <f>IF(COUNTIF('Single focus area mapping'!C210, "T6")&gt;0, "T6")</f>
        <v>0</v>
      </c>
      <c r="M205" s="84" t="b">
        <f>IF(COUNTIF('Single focus area mapping'!C210, "T7")&gt;0, "T7")</f>
        <v>0</v>
      </c>
      <c r="N205" s="85" t="b">
        <f>IF(COUNTIF('Single focus area mapping'!J210, "T1")&gt;0, "T1")</f>
        <v>0</v>
      </c>
      <c r="O205" s="27"/>
      <c r="P205" s="27"/>
      <c r="Q205" s="27"/>
      <c r="R205" s="27"/>
      <c r="S205" s="27"/>
      <c r="T205" s="27"/>
      <c r="U205" s="27"/>
      <c r="V205" s="27"/>
    </row>
    <row r="206" spans="1:22" s="28" customFormat="1" x14ac:dyDescent="0.45">
      <c r="A206" s="240"/>
      <c r="B206" s="237"/>
      <c r="C206" s="74" t="s">
        <v>208</v>
      </c>
      <c r="F206" s="74"/>
      <c r="G206" s="83" t="b">
        <f>IF(COUNTIF('Single focus area mapping'!C211, "T1")&gt;0, "T1")</f>
        <v>0</v>
      </c>
      <c r="H206" s="84" t="b">
        <f>IF(COUNTIF('Single focus area mapping'!C211, "T2")&gt;0, "T2")</f>
        <v>0</v>
      </c>
      <c r="I206" s="84" t="b">
        <f>IF(COUNTIF('Single focus area mapping'!C211, "T3")&gt;0, "T3")</f>
        <v>0</v>
      </c>
      <c r="J206" s="84" t="b">
        <f>IF(COUNTIF('Single focus area mapping'!C211, "T4")&gt;0, "T4")</f>
        <v>0</v>
      </c>
      <c r="K206" s="84" t="b">
        <f>IF(COUNTIF('Single focus area mapping'!C211, "T5")&gt;0, "T5")</f>
        <v>0</v>
      </c>
      <c r="L206" s="84" t="b">
        <f>IF(COUNTIF('Single focus area mapping'!C211, "T6")&gt;0, "T6")</f>
        <v>0</v>
      </c>
      <c r="M206" s="84" t="b">
        <f>IF(COUNTIF('Single focus area mapping'!C211, "T7")&gt;0, "T7")</f>
        <v>0</v>
      </c>
      <c r="N206" s="85" t="b">
        <f>IF(COUNTIF('Single focus area mapping'!J211, "T1")&gt;0, "T1")</f>
        <v>0</v>
      </c>
      <c r="O206" s="27"/>
      <c r="P206" s="27"/>
      <c r="Q206" s="27"/>
      <c r="R206" s="27"/>
      <c r="S206" s="27"/>
      <c r="T206" s="27"/>
      <c r="U206" s="27"/>
      <c r="V206" s="27"/>
    </row>
    <row r="207" spans="1:22" s="28" customFormat="1" x14ac:dyDescent="0.45">
      <c r="A207" s="240"/>
      <c r="B207" s="237"/>
      <c r="C207" s="74" t="s">
        <v>209</v>
      </c>
      <c r="F207" s="74"/>
      <c r="G207" s="83" t="b">
        <f>IF(COUNTIF('Single focus area mapping'!C212, "T1")&gt;0, "T1")</f>
        <v>0</v>
      </c>
      <c r="H207" s="84" t="b">
        <f>IF(COUNTIF('Single focus area mapping'!C212, "T2")&gt;0, "T2")</f>
        <v>0</v>
      </c>
      <c r="I207" s="84" t="b">
        <f>IF(COUNTIF('Single focus area mapping'!C212, "T3")&gt;0, "T3")</f>
        <v>0</v>
      </c>
      <c r="J207" s="84" t="b">
        <f>IF(COUNTIF('Single focus area mapping'!C212, "T4")&gt;0, "T4")</f>
        <v>0</v>
      </c>
      <c r="K207" s="84" t="b">
        <f>IF(COUNTIF('Single focus area mapping'!C212, "T5")&gt;0, "T5")</f>
        <v>0</v>
      </c>
      <c r="L207" s="84" t="b">
        <f>IF(COUNTIF('Single focus area mapping'!C212, "T6")&gt;0, "T6")</f>
        <v>0</v>
      </c>
      <c r="M207" s="84" t="b">
        <f>IF(COUNTIF('Single focus area mapping'!C212, "T7")&gt;0, "T7")</f>
        <v>0</v>
      </c>
      <c r="N207" s="85" t="b">
        <f>IF(COUNTIF('Single focus area mapping'!J212, "T1")&gt;0, "T1")</f>
        <v>0</v>
      </c>
      <c r="O207" s="27"/>
      <c r="P207" s="27"/>
      <c r="Q207" s="27"/>
      <c r="R207" s="27"/>
      <c r="S207" s="27"/>
      <c r="T207" s="27"/>
      <c r="U207" s="27"/>
      <c r="V207" s="27"/>
    </row>
    <row r="208" spans="1:22" s="28" customFormat="1" x14ac:dyDescent="0.45">
      <c r="A208" s="240"/>
      <c r="B208" s="237"/>
      <c r="C208" s="74" t="s">
        <v>76</v>
      </c>
      <c r="F208" s="74"/>
      <c r="G208" s="83" t="b">
        <f>IF(COUNTIF('Single focus area mapping'!C213, "T1")&gt;0, "T1")</f>
        <v>0</v>
      </c>
      <c r="H208" s="84" t="b">
        <f>IF(COUNTIF('Single focus area mapping'!C213, "T2")&gt;0, "T2")</f>
        <v>0</v>
      </c>
      <c r="I208" s="84" t="b">
        <f>IF(COUNTIF('Single focus area mapping'!C213, "T3")&gt;0, "T3")</f>
        <v>0</v>
      </c>
      <c r="J208" s="84" t="b">
        <f>IF(COUNTIF('Single focus area mapping'!C213, "T4")&gt;0, "T4")</f>
        <v>0</v>
      </c>
      <c r="K208" s="84" t="b">
        <f>IF(COUNTIF('Single focus area mapping'!C213, "T5")&gt;0, "T5")</f>
        <v>0</v>
      </c>
      <c r="L208" s="84" t="b">
        <f>IF(COUNTIF('Single focus area mapping'!C213, "T6")&gt;0, "T6")</f>
        <v>0</v>
      </c>
      <c r="M208" s="84" t="b">
        <f>IF(COUNTIF('Single focus area mapping'!C213, "T7")&gt;0, "T7")</f>
        <v>0</v>
      </c>
      <c r="N208" s="85" t="b">
        <f>IF(COUNTIF('Single focus area mapping'!J213, "T1")&gt;0, "T1")</f>
        <v>0</v>
      </c>
      <c r="O208" s="27"/>
      <c r="P208" s="27"/>
      <c r="Q208" s="27"/>
      <c r="R208" s="27"/>
      <c r="S208" s="27"/>
      <c r="T208" s="27"/>
      <c r="U208" s="27"/>
      <c r="V208" s="27"/>
    </row>
    <row r="209" spans="1:22" s="28" customFormat="1" x14ac:dyDescent="0.45">
      <c r="A209" s="240"/>
      <c r="B209" s="237"/>
      <c r="C209" s="74" t="s">
        <v>210</v>
      </c>
      <c r="F209" s="74"/>
      <c r="G209" s="83" t="b">
        <f>IF(COUNTIF('Single focus area mapping'!C214, "T1")&gt;0, "T1")</f>
        <v>0</v>
      </c>
      <c r="H209" s="84" t="b">
        <f>IF(COUNTIF('Single focus area mapping'!C214, "T2")&gt;0, "T2")</f>
        <v>0</v>
      </c>
      <c r="I209" s="84" t="b">
        <f>IF(COUNTIF('Single focus area mapping'!C214, "T3")&gt;0, "T3")</f>
        <v>0</v>
      </c>
      <c r="J209" s="84" t="b">
        <f>IF(COUNTIF('Single focus area mapping'!C214, "T4")&gt;0, "T4")</f>
        <v>0</v>
      </c>
      <c r="K209" s="84" t="b">
        <f>IF(COUNTIF('Single focus area mapping'!C214, "T5")&gt;0, "T5")</f>
        <v>0</v>
      </c>
      <c r="L209" s="84" t="b">
        <f>IF(COUNTIF('Single focus area mapping'!C214, "T6")&gt;0, "T6")</f>
        <v>0</v>
      </c>
      <c r="M209" s="84" t="b">
        <f>IF(COUNTIF('Single focus area mapping'!C214, "T7")&gt;0, "T7")</f>
        <v>0</v>
      </c>
      <c r="N209" s="85" t="b">
        <f>IF(COUNTIF('Single focus area mapping'!J214, "T1")&gt;0, "T1")</f>
        <v>0</v>
      </c>
      <c r="O209" s="27"/>
      <c r="P209" s="27"/>
      <c r="Q209" s="27"/>
      <c r="R209" s="27"/>
      <c r="S209" s="27"/>
      <c r="T209" s="27"/>
      <c r="U209" s="27"/>
      <c r="V209" s="27"/>
    </row>
    <row r="210" spans="1:22" s="28" customFormat="1" x14ac:dyDescent="0.45">
      <c r="A210" s="240"/>
      <c r="B210" s="237"/>
      <c r="C210" s="74" t="s">
        <v>211</v>
      </c>
      <c r="F210" s="74"/>
      <c r="G210" s="83" t="b">
        <f>IF(COUNTIF('Single focus area mapping'!C215, "T1")&gt;0, "T1")</f>
        <v>0</v>
      </c>
      <c r="H210" s="84" t="b">
        <f>IF(COUNTIF('Single focus area mapping'!C215, "T2")&gt;0, "T2")</f>
        <v>0</v>
      </c>
      <c r="I210" s="84" t="b">
        <f>IF(COUNTIF('Single focus area mapping'!C215, "T3")&gt;0, "T3")</f>
        <v>0</v>
      </c>
      <c r="J210" s="84" t="b">
        <f>IF(COUNTIF('Single focus area mapping'!C215, "T4")&gt;0, "T4")</f>
        <v>0</v>
      </c>
      <c r="K210" s="84" t="b">
        <f>IF(COUNTIF('Single focus area mapping'!C215, "T5")&gt;0, "T5")</f>
        <v>0</v>
      </c>
      <c r="L210" s="84" t="b">
        <f>IF(COUNTIF('Single focus area mapping'!C215, "T6")&gt;0, "T6")</f>
        <v>0</v>
      </c>
      <c r="M210" s="84" t="b">
        <f>IF(COUNTIF('Single focus area mapping'!C215, "T7")&gt;0, "T7")</f>
        <v>0</v>
      </c>
      <c r="N210" s="85" t="b">
        <f>IF(COUNTIF('Single focus area mapping'!J215, "T1")&gt;0, "T1")</f>
        <v>0</v>
      </c>
      <c r="O210" s="27"/>
      <c r="P210" s="27"/>
      <c r="Q210" s="27"/>
      <c r="R210" s="27"/>
      <c r="S210" s="27"/>
      <c r="T210" s="27"/>
      <c r="U210" s="27"/>
      <c r="V210" s="27"/>
    </row>
    <row r="211" spans="1:22" s="28" customFormat="1" x14ac:dyDescent="0.45">
      <c r="A211" s="240"/>
      <c r="B211" s="237"/>
      <c r="C211" s="74" t="s">
        <v>212</v>
      </c>
      <c r="F211" s="74"/>
      <c r="G211" s="83" t="b">
        <f>IF(COUNTIF('Single focus area mapping'!C216, "T1")&gt;0, "T1")</f>
        <v>0</v>
      </c>
      <c r="H211" s="84" t="b">
        <f>IF(COUNTIF('Single focus area mapping'!C216, "T2")&gt;0, "T2")</f>
        <v>0</v>
      </c>
      <c r="I211" s="84" t="b">
        <f>IF(COUNTIF('Single focus area mapping'!C216, "T3")&gt;0, "T3")</f>
        <v>0</v>
      </c>
      <c r="J211" s="84" t="b">
        <f>IF(COUNTIF('Single focus area mapping'!C216, "T4")&gt;0, "T4")</f>
        <v>0</v>
      </c>
      <c r="K211" s="84" t="b">
        <f>IF(COUNTIF('Single focus area mapping'!C216, "T5")&gt;0, "T5")</f>
        <v>0</v>
      </c>
      <c r="L211" s="84" t="b">
        <f>IF(COUNTIF('Single focus area mapping'!C216, "T6")&gt;0, "T6")</f>
        <v>0</v>
      </c>
      <c r="M211" s="84" t="b">
        <f>IF(COUNTIF('Single focus area mapping'!C216, "T7")&gt;0, "T7")</f>
        <v>0</v>
      </c>
      <c r="N211" s="85" t="b">
        <f>IF(COUNTIF('Single focus area mapping'!J216, "T1")&gt;0, "T1")</f>
        <v>0</v>
      </c>
      <c r="O211" s="27"/>
      <c r="P211" s="27"/>
      <c r="Q211" s="27"/>
      <c r="R211" s="27"/>
      <c r="S211" s="27"/>
      <c r="T211" s="27"/>
      <c r="U211" s="27"/>
      <c r="V211" s="27"/>
    </row>
    <row r="212" spans="1:22" s="28" customFormat="1" x14ac:dyDescent="0.45">
      <c r="A212" s="240"/>
      <c r="B212" s="237"/>
      <c r="C212" s="74" t="s">
        <v>213</v>
      </c>
      <c r="F212" s="74"/>
      <c r="G212" s="83" t="b">
        <f>IF(COUNTIF('Single focus area mapping'!C217, "T1")&gt;0, "T1")</f>
        <v>0</v>
      </c>
      <c r="H212" s="84" t="b">
        <f>IF(COUNTIF('Single focus area mapping'!C217, "T2")&gt;0, "T2")</f>
        <v>0</v>
      </c>
      <c r="I212" s="84" t="b">
        <f>IF(COUNTIF('Single focus area mapping'!C217, "T3")&gt;0, "T3")</f>
        <v>0</v>
      </c>
      <c r="J212" s="84" t="b">
        <f>IF(COUNTIF('Single focus area mapping'!C217, "T4")&gt;0, "T4")</f>
        <v>0</v>
      </c>
      <c r="K212" s="84" t="b">
        <f>IF(COUNTIF('Single focus area mapping'!C217, "T5")&gt;0, "T5")</f>
        <v>0</v>
      </c>
      <c r="L212" s="84" t="b">
        <f>IF(COUNTIF('Single focus area mapping'!C217, "T6")&gt;0, "T6")</f>
        <v>0</v>
      </c>
      <c r="M212" s="84" t="b">
        <f>IF(COUNTIF('Single focus area mapping'!C217, "T7")&gt;0, "T7")</f>
        <v>0</v>
      </c>
      <c r="N212" s="85" t="b">
        <f>IF(COUNTIF('Single focus area mapping'!J217, "T1")&gt;0, "T1")</f>
        <v>0</v>
      </c>
      <c r="O212" s="27"/>
      <c r="P212" s="27"/>
      <c r="Q212" s="27"/>
      <c r="R212" s="27"/>
      <c r="S212" s="27"/>
      <c r="T212" s="27"/>
      <c r="U212" s="27"/>
      <c r="V212" s="27"/>
    </row>
    <row r="213" spans="1:22" s="28" customFormat="1" x14ac:dyDescent="0.45">
      <c r="A213" s="240"/>
      <c r="B213" s="237"/>
      <c r="C213" s="74" t="s">
        <v>214</v>
      </c>
      <c r="F213" s="74"/>
      <c r="G213" s="83" t="b">
        <f>IF(COUNTIF('Single focus area mapping'!C218, "T1")&gt;0, "T1")</f>
        <v>0</v>
      </c>
      <c r="H213" s="84" t="b">
        <f>IF(COUNTIF('Single focus area mapping'!C218, "T2")&gt;0, "T2")</f>
        <v>0</v>
      </c>
      <c r="I213" s="84" t="b">
        <f>IF(COUNTIF('Single focus area mapping'!C218, "T3")&gt;0, "T3")</f>
        <v>0</v>
      </c>
      <c r="J213" s="84" t="b">
        <f>IF(COUNTIF('Single focus area mapping'!C218, "T4")&gt;0, "T4")</f>
        <v>0</v>
      </c>
      <c r="K213" s="84" t="b">
        <f>IF(COUNTIF('Single focus area mapping'!C218, "T5")&gt;0, "T5")</f>
        <v>0</v>
      </c>
      <c r="L213" s="84" t="b">
        <f>IF(COUNTIF('Single focus area mapping'!C218, "T6")&gt;0, "T6")</f>
        <v>0</v>
      </c>
      <c r="M213" s="84" t="b">
        <f>IF(COUNTIF('Single focus area mapping'!C218, "T7")&gt;0, "T7")</f>
        <v>0</v>
      </c>
      <c r="N213" s="85" t="b">
        <f>IF(COUNTIF('Single focus area mapping'!J218, "T1")&gt;0, "T1")</f>
        <v>0</v>
      </c>
      <c r="O213" s="27"/>
      <c r="P213" s="27"/>
      <c r="Q213" s="27"/>
      <c r="R213" s="27"/>
      <c r="S213" s="27"/>
      <c r="T213" s="27"/>
      <c r="U213" s="27"/>
      <c r="V213" s="27"/>
    </row>
    <row r="214" spans="1:22" s="28" customFormat="1" x14ac:dyDescent="0.45">
      <c r="A214" s="240"/>
      <c r="B214" s="237"/>
      <c r="C214" s="74" t="s">
        <v>215</v>
      </c>
      <c r="F214" s="74"/>
      <c r="G214" s="83" t="b">
        <f>IF(COUNTIF('Single focus area mapping'!C219, "T1")&gt;0, "T1")</f>
        <v>0</v>
      </c>
      <c r="H214" s="84" t="b">
        <f>IF(COUNTIF('Single focus area mapping'!C219, "T2")&gt;0, "T2")</f>
        <v>0</v>
      </c>
      <c r="I214" s="84" t="b">
        <f>IF(COUNTIF('Single focus area mapping'!C219, "T3")&gt;0, "T3")</f>
        <v>0</v>
      </c>
      <c r="J214" s="84" t="b">
        <f>IF(COUNTIF('Single focus area mapping'!C219, "T4")&gt;0, "T4")</f>
        <v>0</v>
      </c>
      <c r="K214" s="84" t="b">
        <f>IF(COUNTIF('Single focus area mapping'!C219, "T5")&gt;0, "T5")</f>
        <v>0</v>
      </c>
      <c r="L214" s="84" t="b">
        <f>IF(COUNTIF('Single focus area mapping'!C219, "T6")&gt;0, "T6")</f>
        <v>0</v>
      </c>
      <c r="M214" s="84" t="b">
        <f>IF(COUNTIF('Single focus area mapping'!C219, "T7")&gt;0, "T7")</f>
        <v>0</v>
      </c>
      <c r="N214" s="85" t="b">
        <f>IF(COUNTIF('Single focus area mapping'!J219, "T1")&gt;0, "T1")</f>
        <v>0</v>
      </c>
      <c r="O214" s="27"/>
      <c r="P214" s="27"/>
      <c r="Q214" s="27"/>
      <c r="R214" s="27"/>
      <c r="S214" s="27"/>
      <c r="T214" s="27"/>
      <c r="U214" s="27"/>
      <c r="V214" s="27"/>
    </row>
    <row r="215" spans="1:22" s="28" customFormat="1" x14ac:dyDescent="0.45">
      <c r="A215" s="240"/>
      <c r="B215" s="237"/>
      <c r="C215" s="74" t="s">
        <v>216</v>
      </c>
      <c r="F215" s="74"/>
      <c r="G215" s="83" t="b">
        <f>IF(COUNTIF('Single focus area mapping'!C220, "T1")&gt;0, "T1")</f>
        <v>0</v>
      </c>
      <c r="H215" s="84" t="b">
        <f>IF(COUNTIF('Single focus area mapping'!C220, "T2")&gt;0, "T2")</f>
        <v>0</v>
      </c>
      <c r="I215" s="84" t="b">
        <f>IF(COUNTIF('Single focus area mapping'!C220, "T3")&gt;0, "T3")</f>
        <v>0</v>
      </c>
      <c r="J215" s="84" t="b">
        <f>IF(COUNTIF('Single focus area mapping'!C220, "T4")&gt;0, "T4")</f>
        <v>0</v>
      </c>
      <c r="K215" s="84" t="b">
        <f>IF(COUNTIF('Single focus area mapping'!C220, "T5")&gt;0, "T5")</f>
        <v>0</v>
      </c>
      <c r="L215" s="84" t="b">
        <f>IF(COUNTIF('Single focus area mapping'!C220, "T6")&gt;0, "T6")</f>
        <v>0</v>
      </c>
      <c r="M215" s="84" t="b">
        <f>IF(COUNTIF('Single focus area mapping'!C220, "T7")&gt;0, "T7")</f>
        <v>0</v>
      </c>
      <c r="N215" s="85" t="b">
        <f>IF(COUNTIF('Single focus area mapping'!J220, "T1")&gt;0, "T1")</f>
        <v>0</v>
      </c>
      <c r="O215" s="27"/>
      <c r="P215" s="27"/>
      <c r="Q215" s="27"/>
      <c r="R215" s="27"/>
      <c r="S215" s="27"/>
      <c r="T215" s="27"/>
      <c r="U215" s="27"/>
      <c r="V215" s="27"/>
    </row>
    <row r="216" spans="1:22" s="28" customFormat="1" x14ac:dyDescent="0.45">
      <c r="A216" s="240"/>
      <c r="B216" s="237"/>
      <c r="C216" s="74" t="s">
        <v>179</v>
      </c>
      <c r="F216" s="74"/>
      <c r="G216" s="83" t="b">
        <f>IF(COUNTIF('Single focus area mapping'!C221, "T1")&gt;0, "T1")</f>
        <v>0</v>
      </c>
      <c r="H216" s="84" t="b">
        <f>IF(COUNTIF('Single focus area mapping'!C221, "T2")&gt;0, "T2")</f>
        <v>0</v>
      </c>
      <c r="I216" s="84" t="b">
        <f>IF(COUNTIF('Single focus area mapping'!C221, "T3")&gt;0, "T3")</f>
        <v>0</v>
      </c>
      <c r="J216" s="84" t="b">
        <f>IF(COUNTIF('Single focus area mapping'!C221, "T4")&gt;0, "T4")</f>
        <v>0</v>
      </c>
      <c r="K216" s="84" t="b">
        <f>IF(COUNTIF('Single focus area mapping'!C221, "T5")&gt;0, "T5")</f>
        <v>0</v>
      </c>
      <c r="L216" s="84" t="b">
        <f>IF(COUNTIF('Single focus area mapping'!C221, "T6")&gt;0, "T6")</f>
        <v>0</v>
      </c>
      <c r="M216" s="84" t="b">
        <f>IF(COUNTIF('Single focus area mapping'!C221, "T7")&gt;0, "T7")</f>
        <v>0</v>
      </c>
      <c r="N216" s="85" t="b">
        <f>IF(COUNTIF('Single focus area mapping'!J221, "T1")&gt;0, "T1")</f>
        <v>0</v>
      </c>
      <c r="O216" s="27"/>
      <c r="P216" s="27"/>
      <c r="Q216" s="27"/>
      <c r="R216" s="27"/>
      <c r="S216" s="27"/>
      <c r="T216" s="27"/>
      <c r="U216" s="27"/>
      <c r="V216" s="27"/>
    </row>
    <row r="217" spans="1:22" s="28" customFormat="1" x14ac:dyDescent="0.45">
      <c r="A217" s="240"/>
      <c r="B217" s="237"/>
      <c r="C217" s="74" t="s">
        <v>217</v>
      </c>
      <c r="F217" s="74"/>
      <c r="G217" s="83" t="b">
        <f>IF(COUNTIF('Single focus area mapping'!C222, "T1")&gt;0, "T1")</f>
        <v>0</v>
      </c>
      <c r="H217" s="84" t="b">
        <f>IF(COUNTIF('Single focus area mapping'!C222, "T2")&gt;0, "T2")</f>
        <v>0</v>
      </c>
      <c r="I217" s="84" t="b">
        <f>IF(COUNTIF('Single focus area mapping'!C222, "T3")&gt;0, "T3")</f>
        <v>0</v>
      </c>
      <c r="J217" s="84" t="b">
        <f>IF(COUNTIF('Single focus area mapping'!C222, "T4")&gt;0, "T4")</f>
        <v>0</v>
      </c>
      <c r="K217" s="84" t="b">
        <f>IF(COUNTIF('Single focus area mapping'!C222, "T5")&gt;0, "T5")</f>
        <v>0</v>
      </c>
      <c r="L217" s="84" t="b">
        <f>IF(COUNTIF('Single focus area mapping'!C222, "T6")&gt;0, "T6")</f>
        <v>0</v>
      </c>
      <c r="M217" s="84" t="b">
        <f>IF(COUNTIF('Single focus area mapping'!C222, "T7")&gt;0, "T7")</f>
        <v>0</v>
      </c>
      <c r="N217" s="85" t="b">
        <f>IF(COUNTIF('Single focus area mapping'!J222, "T1")&gt;0, "T1")</f>
        <v>0</v>
      </c>
      <c r="O217" s="27"/>
      <c r="P217" s="27"/>
      <c r="Q217" s="27"/>
      <c r="R217" s="27"/>
      <c r="S217" s="27"/>
      <c r="T217" s="27"/>
      <c r="U217" s="27"/>
      <c r="V217" s="27"/>
    </row>
    <row r="218" spans="1:22" s="28" customFormat="1" x14ac:dyDescent="0.45">
      <c r="A218" s="240"/>
      <c r="B218" s="237"/>
      <c r="C218" s="74" t="s">
        <v>75</v>
      </c>
      <c r="F218" s="74"/>
      <c r="G218" s="83" t="b">
        <f>IF(COUNTIF('Single focus area mapping'!C223, "T1")&gt;0, "T1")</f>
        <v>0</v>
      </c>
      <c r="H218" s="84" t="b">
        <f>IF(COUNTIF('Single focus area mapping'!C223, "T2")&gt;0, "T2")</f>
        <v>0</v>
      </c>
      <c r="I218" s="84" t="b">
        <f>IF(COUNTIF('Single focus area mapping'!C223, "T3")&gt;0, "T3")</f>
        <v>0</v>
      </c>
      <c r="J218" s="84" t="b">
        <f>IF(COUNTIF('Single focus area mapping'!C223, "T4")&gt;0, "T4")</f>
        <v>0</v>
      </c>
      <c r="K218" s="84" t="b">
        <f>IF(COUNTIF('Single focus area mapping'!C223, "T5")&gt;0, "T5")</f>
        <v>0</v>
      </c>
      <c r="L218" s="84" t="b">
        <f>IF(COUNTIF('Single focus area mapping'!C223, "T6")&gt;0, "T6")</f>
        <v>0</v>
      </c>
      <c r="M218" s="84" t="b">
        <f>IF(COUNTIF('Single focus area mapping'!C223, "T7")&gt;0, "T7")</f>
        <v>0</v>
      </c>
      <c r="N218" s="85" t="b">
        <f>IF(COUNTIF('Single focus area mapping'!J223, "T1")&gt;0, "T1")</f>
        <v>0</v>
      </c>
      <c r="O218" s="27"/>
      <c r="P218" s="27"/>
      <c r="Q218" s="27"/>
      <c r="R218" s="27"/>
      <c r="S218" s="27"/>
      <c r="T218" s="27"/>
      <c r="U218" s="27"/>
      <c r="V218" s="27"/>
    </row>
    <row r="219" spans="1:22" s="28" customFormat="1" ht="15.5" x14ac:dyDescent="0.45">
      <c r="A219" s="240"/>
      <c r="B219" s="237"/>
      <c r="C219" s="76" t="s">
        <v>83</v>
      </c>
      <c r="D219" s="30"/>
      <c r="E219" s="30"/>
      <c r="F219" s="92"/>
      <c r="G219" s="86" t="s">
        <v>38</v>
      </c>
      <c r="H219" s="87" t="s">
        <v>39</v>
      </c>
      <c r="I219" s="87" t="s">
        <v>40</v>
      </c>
      <c r="J219" s="87" t="s">
        <v>41</v>
      </c>
      <c r="K219" s="87" t="s">
        <v>42</v>
      </c>
      <c r="L219" s="87" t="s">
        <v>43</v>
      </c>
      <c r="M219" s="87" t="s">
        <v>44</v>
      </c>
      <c r="N219" s="88" t="s">
        <v>45</v>
      </c>
      <c r="O219" s="27"/>
      <c r="P219" s="27"/>
      <c r="Q219" s="27"/>
      <c r="R219" s="27"/>
      <c r="S219" s="27"/>
      <c r="T219" s="27"/>
      <c r="U219" s="27"/>
      <c r="V219" s="27"/>
    </row>
    <row r="220" spans="1:22" s="28" customFormat="1" x14ac:dyDescent="0.45">
      <c r="A220" s="240"/>
      <c r="B220" s="237"/>
      <c r="C220" s="74" t="s">
        <v>147</v>
      </c>
      <c r="F220" s="74"/>
      <c r="G220" s="83" t="b">
        <f>IF(COUNTIF('Single focus area mapping'!C225, "T1")&gt;0, "T1")</f>
        <v>0</v>
      </c>
      <c r="H220" s="84" t="b">
        <f>IF(COUNTIF('Single focus area mapping'!C225, "T2")&gt;0, "T2")</f>
        <v>0</v>
      </c>
      <c r="I220" s="84" t="b">
        <f>IF(COUNTIF('Single focus area mapping'!C225, "T3")&gt;0, "T3")</f>
        <v>0</v>
      </c>
      <c r="J220" s="84" t="b">
        <f>IF(COUNTIF('Single focus area mapping'!C225, "T4")&gt;0, "T4")</f>
        <v>0</v>
      </c>
      <c r="K220" s="84" t="b">
        <f>IF(COUNTIF('Single focus area mapping'!C225, "T5")&gt;0, "T5")</f>
        <v>0</v>
      </c>
      <c r="L220" s="84" t="b">
        <f>IF(COUNTIF('Single focus area mapping'!C225, "T6")&gt;0, "T6")</f>
        <v>0</v>
      </c>
      <c r="M220" s="84" t="b">
        <f>IF(COUNTIF('Single focus area mapping'!C225, "T7")&gt;0, "T7")</f>
        <v>0</v>
      </c>
      <c r="N220" s="85" t="b">
        <f>IF(COUNTIF('Single focus area mapping'!J225, "T1")&gt;0, "T1")</f>
        <v>0</v>
      </c>
      <c r="O220" s="27"/>
      <c r="P220" s="27"/>
      <c r="Q220" s="27"/>
      <c r="R220" s="27"/>
      <c r="S220" s="27"/>
      <c r="T220" s="27"/>
      <c r="U220" s="27"/>
      <c r="V220" s="27"/>
    </row>
    <row r="221" spans="1:22" s="28" customFormat="1" x14ac:dyDescent="0.45">
      <c r="A221" s="240"/>
      <c r="B221" s="237"/>
      <c r="C221" s="74" t="s">
        <v>116</v>
      </c>
      <c r="F221" s="74"/>
      <c r="G221" s="83" t="b">
        <f>IF(COUNTIF('Single focus area mapping'!C226, "T1")&gt;0, "T1")</f>
        <v>0</v>
      </c>
      <c r="H221" s="84" t="b">
        <f>IF(COUNTIF('Single focus area mapping'!C226, "T2")&gt;0, "T2")</f>
        <v>0</v>
      </c>
      <c r="I221" s="84" t="b">
        <f>IF(COUNTIF('Single focus area mapping'!C226, "T3")&gt;0, "T3")</f>
        <v>0</v>
      </c>
      <c r="J221" s="84" t="b">
        <f>IF(COUNTIF('Single focus area mapping'!C226, "T4")&gt;0, "T4")</f>
        <v>0</v>
      </c>
      <c r="K221" s="84" t="b">
        <f>IF(COUNTIF('Single focus area mapping'!C226, "T5")&gt;0, "T5")</f>
        <v>0</v>
      </c>
      <c r="L221" s="84" t="b">
        <f>IF(COUNTIF('Single focus area mapping'!C226, "T6")&gt;0, "T6")</f>
        <v>0</v>
      </c>
      <c r="M221" s="84" t="b">
        <f>IF(COUNTIF('Single focus area mapping'!C226, "T7")&gt;0, "T7")</f>
        <v>0</v>
      </c>
      <c r="N221" s="85" t="b">
        <f>IF(COUNTIF('Single focus area mapping'!J226, "T1")&gt;0, "T1")</f>
        <v>0</v>
      </c>
      <c r="O221" s="27"/>
      <c r="P221" s="27"/>
      <c r="Q221" s="27"/>
      <c r="R221" s="27"/>
      <c r="S221" s="27"/>
      <c r="T221" s="27"/>
      <c r="U221" s="27"/>
      <c r="V221" s="27"/>
    </row>
    <row r="222" spans="1:22" s="28" customFormat="1" x14ac:dyDescent="0.45">
      <c r="A222" s="240"/>
      <c r="B222" s="237"/>
      <c r="C222" s="74" t="s">
        <v>181</v>
      </c>
      <c r="F222" s="74"/>
      <c r="G222" s="83" t="b">
        <f>IF(COUNTIF('Single focus area mapping'!C227, "T1")&gt;0, "T1")</f>
        <v>0</v>
      </c>
      <c r="H222" s="84" t="b">
        <f>IF(COUNTIF('Single focus area mapping'!C227, "T2")&gt;0, "T2")</f>
        <v>0</v>
      </c>
      <c r="I222" s="84" t="b">
        <f>IF(COUNTIF('Single focus area mapping'!C227, "T3")&gt;0, "T3")</f>
        <v>0</v>
      </c>
      <c r="J222" s="84" t="b">
        <f>IF(COUNTIF('Single focus area mapping'!C227, "T4")&gt;0, "T4")</f>
        <v>0</v>
      </c>
      <c r="K222" s="84" t="b">
        <f>IF(COUNTIF('Single focus area mapping'!C227, "T5")&gt;0, "T5")</f>
        <v>0</v>
      </c>
      <c r="L222" s="84" t="b">
        <f>IF(COUNTIF('Single focus area mapping'!C227, "T6")&gt;0, "T6")</f>
        <v>0</v>
      </c>
      <c r="M222" s="84" t="b">
        <f>IF(COUNTIF('Single focus area mapping'!C227, "T7")&gt;0, "T7")</f>
        <v>0</v>
      </c>
      <c r="N222" s="85" t="b">
        <f>IF(COUNTIF('Single focus area mapping'!J227, "T1")&gt;0, "T1")</f>
        <v>0</v>
      </c>
      <c r="O222" s="27"/>
      <c r="P222" s="27"/>
      <c r="Q222" s="27"/>
      <c r="R222" s="27"/>
      <c r="S222" s="27"/>
      <c r="T222" s="27"/>
      <c r="U222" s="27"/>
      <c r="V222" s="27"/>
    </row>
    <row r="223" spans="1:22" s="28" customFormat="1" x14ac:dyDescent="0.45">
      <c r="A223" s="240"/>
      <c r="B223" s="237"/>
      <c r="C223" s="74" t="s">
        <v>218</v>
      </c>
      <c r="F223" s="74"/>
      <c r="G223" s="83" t="b">
        <f>IF(COUNTIF('Single focus area mapping'!C228, "T1")&gt;0, "T1")</f>
        <v>0</v>
      </c>
      <c r="H223" s="84" t="b">
        <f>IF(COUNTIF('Single focus area mapping'!C228, "T2")&gt;0, "T2")</f>
        <v>0</v>
      </c>
      <c r="I223" s="84" t="b">
        <f>IF(COUNTIF('Single focus area mapping'!C228, "T3")&gt;0, "T3")</f>
        <v>0</v>
      </c>
      <c r="J223" s="84" t="b">
        <f>IF(COUNTIF('Single focus area mapping'!C228, "T4")&gt;0, "T4")</f>
        <v>0</v>
      </c>
      <c r="K223" s="84" t="b">
        <f>IF(COUNTIF('Single focus area mapping'!C228, "T5")&gt;0, "T5")</f>
        <v>0</v>
      </c>
      <c r="L223" s="84" t="b">
        <f>IF(COUNTIF('Single focus area mapping'!C228, "T6")&gt;0, "T6")</f>
        <v>0</v>
      </c>
      <c r="M223" s="84" t="b">
        <f>IF(COUNTIF('Single focus area mapping'!C228, "T7")&gt;0, "T7")</f>
        <v>0</v>
      </c>
      <c r="N223" s="85" t="b">
        <f>IF(COUNTIF('Single focus area mapping'!J228, "T1")&gt;0, "T1")</f>
        <v>0</v>
      </c>
      <c r="O223" s="27"/>
      <c r="P223" s="27"/>
      <c r="Q223" s="27"/>
      <c r="R223" s="27"/>
      <c r="S223" s="27"/>
      <c r="T223" s="27"/>
      <c r="U223" s="27"/>
      <c r="V223" s="27"/>
    </row>
    <row r="224" spans="1:22" s="28" customFormat="1" x14ac:dyDescent="0.45">
      <c r="A224" s="240"/>
      <c r="B224" s="237"/>
      <c r="C224" s="74" t="s">
        <v>219</v>
      </c>
      <c r="F224" s="74"/>
      <c r="G224" s="83" t="b">
        <f>IF(COUNTIF('Single focus area mapping'!C229, "T1")&gt;0, "T1")</f>
        <v>0</v>
      </c>
      <c r="H224" s="84" t="b">
        <f>IF(COUNTIF('Single focus area mapping'!C229, "T2")&gt;0, "T2")</f>
        <v>0</v>
      </c>
      <c r="I224" s="84" t="b">
        <f>IF(COUNTIF('Single focus area mapping'!C229, "T3")&gt;0, "T3")</f>
        <v>0</v>
      </c>
      <c r="J224" s="84" t="b">
        <f>IF(COUNTIF('Single focus area mapping'!C229, "T4")&gt;0, "T4")</f>
        <v>0</v>
      </c>
      <c r="K224" s="84" t="b">
        <f>IF(COUNTIF('Single focus area mapping'!C229, "T5")&gt;0, "T5")</f>
        <v>0</v>
      </c>
      <c r="L224" s="84" t="b">
        <f>IF(COUNTIF('Single focus area mapping'!C229, "T6")&gt;0, "T6")</f>
        <v>0</v>
      </c>
      <c r="M224" s="84" t="b">
        <f>IF(COUNTIF('Single focus area mapping'!C229, "T7")&gt;0, "T7")</f>
        <v>0</v>
      </c>
      <c r="N224" s="85" t="b">
        <f>IF(COUNTIF('Single focus area mapping'!J229, "T1")&gt;0, "T1")</f>
        <v>0</v>
      </c>
      <c r="O224" s="27"/>
      <c r="P224" s="27"/>
      <c r="Q224" s="27"/>
      <c r="R224" s="27"/>
      <c r="S224" s="27"/>
      <c r="T224" s="27"/>
      <c r="U224" s="27"/>
      <c r="V224" s="27"/>
    </row>
    <row r="225" spans="1:22" s="28" customFormat="1" ht="14.5" thickBot="1" x14ac:dyDescent="0.5">
      <c r="A225" s="240"/>
      <c r="B225" s="238"/>
      <c r="C225" s="74" t="s">
        <v>220</v>
      </c>
      <c r="D225" s="33"/>
      <c r="E225" s="31"/>
      <c r="F225" s="74"/>
      <c r="G225" s="83" t="b">
        <f>IF(COUNTIF('Single focus area mapping'!C230, "T1")&gt;0, "T1")</f>
        <v>0</v>
      </c>
      <c r="H225" s="84" t="b">
        <f>IF(COUNTIF('Single focus area mapping'!C230, "T2")&gt;0, "T2")</f>
        <v>0</v>
      </c>
      <c r="I225" s="84" t="b">
        <f>IF(COUNTIF('Single focus area mapping'!C230, "T3")&gt;0, "T3")</f>
        <v>0</v>
      </c>
      <c r="J225" s="84" t="b">
        <f>IF(COUNTIF('Single focus area mapping'!C230, "T4")&gt;0, "T4")</f>
        <v>0</v>
      </c>
      <c r="K225" s="84" t="b">
        <f>IF(COUNTIF('Single focus area mapping'!C230, "T5")&gt;0, "T5")</f>
        <v>0</v>
      </c>
      <c r="L225" s="84" t="b">
        <f>IF(COUNTIF('Single focus area mapping'!C230, "T6")&gt;0, "T6")</f>
        <v>0</v>
      </c>
      <c r="M225" s="84" t="b">
        <f>IF(COUNTIF('Single focus area mapping'!C230, "T7")&gt;0, "T7")</f>
        <v>0</v>
      </c>
      <c r="N225" s="85" t="b">
        <f>IF(COUNTIF('Single focus area mapping'!J230, "T1")&gt;0, "T1")</f>
        <v>0</v>
      </c>
      <c r="O225" s="27"/>
      <c r="P225" s="27"/>
      <c r="Q225" s="27"/>
      <c r="R225" s="27"/>
      <c r="S225" s="27"/>
      <c r="T225" s="27"/>
      <c r="U225" s="27"/>
      <c r="V225" s="27"/>
    </row>
    <row r="226" spans="1:22" s="28" customFormat="1" x14ac:dyDescent="0.45">
      <c r="A226" s="240"/>
      <c r="B226" s="236" t="s">
        <v>20</v>
      </c>
      <c r="C226" s="74" t="s">
        <v>37</v>
      </c>
      <c r="D226" s="34">
        <f>COUNTA('Single focus area mapping'!B233:B240,'Single focus area mapping'!B242:B258,'Single focus area mapping'!B260:B271,'Single focus area mapping'!B273:B278)</f>
        <v>43</v>
      </c>
      <c r="E226" s="22">
        <f>COUNTIF('Single focus area mapping'!D233:D278, "Completed")</f>
        <v>0</v>
      </c>
      <c r="F226" s="79">
        <f>E226/D226</f>
        <v>0</v>
      </c>
      <c r="G226" s="86" t="s">
        <v>38</v>
      </c>
      <c r="H226" s="87" t="s">
        <v>39</v>
      </c>
      <c r="I226" s="87" t="s">
        <v>40</v>
      </c>
      <c r="J226" s="87" t="s">
        <v>41</v>
      </c>
      <c r="K226" s="87" t="s">
        <v>42</v>
      </c>
      <c r="L226" s="87" t="s">
        <v>43</v>
      </c>
      <c r="M226" s="87" t="s">
        <v>44</v>
      </c>
      <c r="N226" s="88" t="s">
        <v>45</v>
      </c>
      <c r="O226" s="27"/>
      <c r="P226" s="27"/>
      <c r="Q226" s="27"/>
      <c r="R226" s="27"/>
      <c r="S226" s="27"/>
      <c r="T226" s="27"/>
      <c r="U226" s="27"/>
      <c r="V226" s="27"/>
    </row>
    <row r="227" spans="1:22" s="28" customFormat="1" x14ac:dyDescent="0.45">
      <c r="A227" s="240"/>
      <c r="B227" s="237"/>
      <c r="C227" s="74" t="s">
        <v>221</v>
      </c>
      <c r="F227" s="74"/>
      <c r="G227" s="83" t="b">
        <f>IF(COUNTIF('Single focus area mapping'!C233, "T1")&gt;0, "T1")</f>
        <v>0</v>
      </c>
      <c r="H227" s="84" t="b">
        <f>IF(COUNTIF('Single focus area mapping'!C233, "T2")&gt;0, "T2")</f>
        <v>0</v>
      </c>
      <c r="I227" s="84" t="b">
        <f>IF(COUNTIF('Single focus area mapping'!C233, "T3")&gt;0, "T3")</f>
        <v>0</v>
      </c>
      <c r="J227" s="84" t="b">
        <f>IF(COUNTIF('Single focus area mapping'!C233, "T4")&gt;0, "T4")</f>
        <v>0</v>
      </c>
      <c r="K227" s="84" t="b">
        <f>IF(COUNTIF('Single focus area mapping'!C233, "T5")&gt;0, "T5")</f>
        <v>0</v>
      </c>
      <c r="L227" s="84" t="b">
        <f>IF(COUNTIF('Single focus area mapping'!C233, "T6")&gt;0, "T6")</f>
        <v>0</v>
      </c>
      <c r="M227" s="84" t="b">
        <f>IF(COUNTIF('Single focus area mapping'!C233, "T7")&gt;0, "T7")</f>
        <v>0</v>
      </c>
      <c r="N227" s="85" t="b">
        <f>IF(COUNTIF('Single focus area mapping'!J233, "T1")&gt;0, "T1")</f>
        <v>0</v>
      </c>
      <c r="O227" s="27"/>
      <c r="P227" s="27"/>
      <c r="Q227" s="27"/>
      <c r="R227" s="27"/>
      <c r="S227" s="27"/>
      <c r="T227" s="27"/>
      <c r="U227" s="27"/>
      <c r="V227" s="27"/>
    </row>
    <row r="228" spans="1:22" s="28" customFormat="1" ht="28" x14ac:dyDescent="0.45">
      <c r="A228" s="240"/>
      <c r="B228" s="237"/>
      <c r="C228" s="74" t="s">
        <v>222</v>
      </c>
      <c r="F228" s="74"/>
      <c r="G228" s="83" t="b">
        <f>IF(COUNTIF('Single focus area mapping'!C234, "T1")&gt;0, "T1")</f>
        <v>0</v>
      </c>
      <c r="H228" s="84" t="b">
        <f>IF(COUNTIF('Single focus area mapping'!C234, "T2")&gt;0, "T2")</f>
        <v>0</v>
      </c>
      <c r="I228" s="84" t="b">
        <f>IF(COUNTIF('Single focus area mapping'!C234, "T3")&gt;0, "T3")</f>
        <v>0</v>
      </c>
      <c r="J228" s="84" t="b">
        <f>IF(COUNTIF('Single focus area mapping'!C234, "T4")&gt;0, "T4")</f>
        <v>0</v>
      </c>
      <c r="K228" s="84" t="b">
        <f>IF(COUNTIF('Single focus area mapping'!C234, "T5")&gt;0, "T5")</f>
        <v>0</v>
      </c>
      <c r="L228" s="84" t="b">
        <f>IF(COUNTIF('Single focus area mapping'!C234, "T6")&gt;0, "T6")</f>
        <v>0</v>
      </c>
      <c r="M228" s="84" t="b">
        <f>IF(COUNTIF('Single focus area mapping'!C234, "T7")&gt;0, "T7")</f>
        <v>0</v>
      </c>
      <c r="N228" s="85" t="b">
        <f>IF(COUNTIF('Single focus area mapping'!J234, "T1")&gt;0, "T1")</f>
        <v>0</v>
      </c>
      <c r="O228" s="27"/>
      <c r="P228" s="27"/>
      <c r="Q228" s="27"/>
      <c r="R228" s="27"/>
      <c r="S228" s="27"/>
      <c r="T228" s="27"/>
      <c r="U228" s="27"/>
      <c r="V228" s="27"/>
    </row>
    <row r="229" spans="1:22" s="28" customFormat="1" x14ac:dyDescent="0.45">
      <c r="A229" s="240"/>
      <c r="B229" s="237"/>
      <c r="C229" s="74" t="s">
        <v>223</v>
      </c>
      <c r="F229" s="74"/>
      <c r="G229" s="83" t="b">
        <f>IF(COUNTIF('Single focus area mapping'!C235, "T1")&gt;0, "T1")</f>
        <v>0</v>
      </c>
      <c r="H229" s="84" t="b">
        <f>IF(COUNTIF('Single focus area mapping'!C235, "T2")&gt;0, "T2")</f>
        <v>0</v>
      </c>
      <c r="I229" s="84" t="b">
        <f>IF(COUNTIF('Single focus area mapping'!C235, "T3")&gt;0, "T3")</f>
        <v>0</v>
      </c>
      <c r="J229" s="84" t="b">
        <f>IF(COUNTIF('Single focus area mapping'!C235, "T4")&gt;0, "T4")</f>
        <v>0</v>
      </c>
      <c r="K229" s="84" t="b">
        <f>IF(COUNTIF('Single focus area mapping'!C235, "T5")&gt;0, "T5")</f>
        <v>0</v>
      </c>
      <c r="L229" s="84" t="b">
        <f>IF(COUNTIF('Single focus area mapping'!C235, "T6")&gt;0, "T6")</f>
        <v>0</v>
      </c>
      <c r="M229" s="84" t="b">
        <f>IF(COUNTIF('Single focus area mapping'!C235, "T7")&gt;0, "T7")</f>
        <v>0</v>
      </c>
      <c r="N229" s="85" t="b">
        <f>IF(COUNTIF('Single focus area mapping'!J235, "T1")&gt;0, "T1")</f>
        <v>0</v>
      </c>
      <c r="O229" s="27"/>
      <c r="P229" s="27"/>
      <c r="Q229" s="27"/>
      <c r="R229" s="27"/>
      <c r="S229" s="27"/>
      <c r="T229" s="27"/>
      <c r="U229" s="27"/>
      <c r="V229" s="27"/>
    </row>
    <row r="230" spans="1:22" s="28" customFormat="1" x14ac:dyDescent="0.45">
      <c r="A230" s="240"/>
      <c r="B230" s="237"/>
      <c r="C230" s="74" t="s">
        <v>224</v>
      </c>
      <c r="F230" s="74"/>
      <c r="G230" s="83" t="b">
        <f>IF(COUNTIF('Single focus area mapping'!C236, "T1")&gt;0, "T1")</f>
        <v>0</v>
      </c>
      <c r="H230" s="84" t="b">
        <f>IF(COUNTIF('Single focus area mapping'!C236, "T2")&gt;0, "T2")</f>
        <v>0</v>
      </c>
      <c r="I230" s="84" t="b">
        <f>IF(COUNTIF('Single focus area mapping'!C236, "T3")&gt;0, "T3")</f>
        <v>0</v>
      </c>
      <c r="J230" s="84" t="b">
        <f>IF(COUNTIF('Single focus area mapping'!C236, "T4")&gt;0, "T4")</f>
        <v>0</v>
      </c>
      <c r="K230" s="84" t="b">
        <f>IF(COUNTIF('Single focus area mapping'!C236, "T5")&gt;0, "T5")</f>
        <v>0</v>
      </c>
      <c r="L230" s="84" t="b">
        <f>IF(COUNTIF('Single focus area mapping'!C236, "T6")&gt;0, "T6")</f>
        <v>0</v>
      </c>
      <c r="M230" s="84" t="b">
        <f>IF(COUNTIF('Single focus area mapping'!C236, "T7")&gt;0, "T7")</f>
        <v>0</v>
      </c>
      <c r="N230" s="85" t="b">
        <f>IF(COUNTIF('Single focus area mapping'!J236, "T1")&gt;0, "T1")</f>
        <v>0</v>
      </c>
      <c r="O230" s="27"/>
      <c r="P230" s="27"/>
      <c r="Q230" s="27"/>
      <c r="R230" s="27"/>
      <c r="S230" s="27"/>
      <c r="T230" s="27"/>
      <c r="U230" s="27"/>
      <c r="V230" s="27"/>
    </row>
    <row r="231" spans="1:22" s="28" customFormat="1" ht="28" x14ac:dyDescent="0.45">
      <c r="A231" s="240"/>
      <c r="B231" s="237"/>
      <c r="C231" s="74" t="s">
        <v>225</v>
      </c>
      <c r="F231" s="74"/>
      <c r="G231" s="83" t="b">
        <f>IF(COUNTIF('Single focus area mapping'!C237, "T1")&gt;0, "T1")</f>
        <v>0</v>
      </c>
      <c r="H231" s="84" t="b">
        <f>IF(COUNTIF('Single focus area mapping'!C237, "T2")&gt;0, "T2")</f>
        <v>0</v>
      </c>
      <c r="I231" s="84" t="b">
        <f>IF(COUNTIF('Single focus area mapping'!C237, "T3")&gt;0, "T3")</f>
        <v>0</v>
      </c>
      <c r="J231" s="84" t="b">
        <f>IF(COUNTIF('Single focus area mapping'!C237, "T4")&gt;0, "T4")</f>
        <v>0</v>
      </c>
      <c r="K231" s="84" t="b">
        <f>IF(COUNTIF('Single focus area mapping'!C237, "T5")&gt;0, "T5")</f>
        <v>0</v>
      </c>
      <c r="L231" s="84" t="b">
        <f>IF(COUNTIF('Single focus area mapping'!C237, "T6")&gt;0, "T6")</f>
        <v>0</v>
      </c>
      <c r="M231" s="84" t="b">
        <f>IF(COUNTIF('Single focus area mapping'!C237, "T7")&gt;0, "T7")</f>
        <v>0</v>
      </c>
      <c r="N231" s="85" t="b">
        <f>IF(COUNTIF('Single focus area mapping'!J237, "T1")&gt;0, "T1")</f>
        <v>0</v>
      </c>
      <c r="O231" s="27"/>
      <c r="P231" s="27"/>
      <c r="Q231" s="27"/>
      <c r="R231" s="27"/>
      <c r="S231" s="27"/>
      <c r="T231" s="27"/>
      <c r="U231" s="27"/>
      <c r="V231" s="27"/>
    </row>
    <row r="232" spans="1:22" s="28" customFormat="1" x14ac:dyDescent="0.45">
      <c r="A232" s="240"/>
      <c r="B232" s="237"/>
      <c r="C232" s="74" t="s">
        <v>226</v>
      </c>
      <c r="F232" s="74"/>
      <c r="G232" s="83" t="b">
        <f>IF(COUNTIF('Single focus area mapping'!C238, "T1")&gt;0, "T1")</f>
        <v>0</v>
      </c>
      <c r="H232" s="84" t="b">
        <f>IF(COUNTIF('Single focus area mapping'!C238, "T2")&gt;0, "T2")</f>
        <v>0</v>
      </c>
      <c r="I232" s="84" t="b">
        <f>IF(COUNTIF('Single focus area mapping'!C238, "T3")&gt;0, "T3")</f>
        <v>0</v>
      </c>
      <c r="J232" s="84" t="b">
        <f>IF(COUNTIF('Single focus area mapping'!C238, "T4")&gt;0, "T4")</f>
        <v>0</v>
      </c>
      <c r="K232" s="84" t="b">
        <f>IF(COUNTIF('Single focus area mapping'!C238, "T5")&gt;0, "T5")</f>
        <v>0</v>
      </c>
      <c r="L232" s="84" t="b">
        <f>IF(COUNTIF('Single focus area mapping'!C238, "T6")&gt;0, "T6")</f>
        <v>0</v>
      </c>
      <c r="M232" s="84" t="b">
        <f>IF(COUNTIF('Single focus area mapping'!C238, "T7")&gt;0, "T7")</f>
        <v>0</v>
      </c>
      <c r="N232" s="85" t="b">
        <f>IF(COUNTIF('Single focus area mapping'!J238, "T1")&gt;0, "T1")</f>
        <v>0</v>
      </c>
      <c r="O232" s="27"/>
      <c r="P232" s="27"/>
      <c r="Q232" s="27"/>
      <c r="R232" s="27"/>
      <c r="S232" s="27"/>
      <c r="T232" s="27"/>
      <c r="U232" s="27"/>
      <c r="V232" s="27"/>
    </row>
    <row r="233" spans="1:22" s="28" customFormat="1" x14ac:dyDescent="0.45">
      <c r="A233" s="240"/>
      <c r="B233" s="237"/>
      <c r="C233" s="74" t="s">
        <v>227</v>
      </c>
      <c r="D233" s="29"/>
      <c r="F233" s="74"/>
      <c r="G233" s="83" t="b">
        <f>IF(COUNTIF('Single focus area mapping'!C239, "T1")&gt;0, "T1")</f>
        <v>0</v>
      </c>
      <c r="H233" s="84" t="b">
        <f>IF(COUNTIF('Single focus area mapping'!C239, "T2")&gt;0, "T2")</f>
        <v>0</v>
      </c>
      <c r="I233" s="84" t="b">
        <f>IF(COUNTIF('Single focus area mapping'!C239, "T3")&gt;0, "T3")</f>
        <v>0</v>
      </c>
      <c r="J233" s="84" t="b">
        <f>IF(COUNTIF('Single focus area mapping'!C239, "T4")&gt;0, "T4")</f>
        <v>0</v>
      </c>
      <c r="K233" s="84" t="b">
        <f>IF(COUNTIF('Single focus area mapping'!C239, "T5")&gt;0, "T5")</f>
        <v>0</v>
      </c>
      <c r="L233" s="84" t="b">
        <f>IF(COUNTIF('Single focus area mapping'!C239, "T6")&gt;0, "T6")</f>
        <v>0</v>
      </c>
      <c r="M233" s="84" t="b">
        <f>IF(COUNTIF('Single focus area mapping'!C239, "T7")&gt;0, "T7")</f>
        <v>0</v>
      </c>
      <c r="N233" s="85" t="b">
        <f>IF(COUNTIF('Single focus area mapping'!J239, "T1")&gt;0, "T1")</f>
        <v>0</v>
      </c>
      <c r="O233" s="27"/>
      <c r="P233" s="27"/>
      <c r="Q233" s="27"/>
      <c r="R233" s="27"/>
      <c r="S233" s="27"/>
      <c r="T233" s="27"/>
      <c r="U233" s="27"/>
      <c r="V233" s="27"/>
    </row>
    <row r="234" spans="1:22" s="28" customFormat="1" ht="28" x14ac:dyDescent="0.45">
      <c r="A234" s="240"/>
      <c r="B234" s="237"/>
      <c r="C234" s="74" t="s">
        <v>228</v>
      </c>
      <c r="D234" s="29"/>
      <c r="F234" s="74"/>
      <c r="G234" s="83" t="b">
        <f>IF(COUNTIF('Single focus area mapping'!C240, "T1")&gt;0, "T1")</f>
        <v>0</v>
      </c>
      <c r="H234" s="84" t="b">
        <f>IF(COUNTIF('Single focus area mapping'!C240, "T2")&gt;0, "T2")</f>
        <v>0</v>
      </c>
      <c r="I234" s="84" t="b">
        <f>IF(COUNTIF('Single focus area mapping'!C240, "T3")&gt;0, "T3")</f>
        <v>0</v>
      </c>
      <c r="J234" s="84" t="b">
        <f>IF(COUNTIF('Single focus area mapping'!C240, "T4")&gt;0, "T4")</f>
        <v>0</v>
      </c>
      <c r="K234" s="84" t="b">
        <f>IF(COUNTIF('Single focus area mapping'!C240, "T5")&gt;0, "T5")</f>
        <v>0</v>
      </c>
      <c r="L234" s="84" t="b">
        <f>IF(COUNTIF('Single focus area mapping'!C240, "T6")&gt;0, "T6")</f>
        <v>0</v>
      </c>
      <c r="M234" s="84" t="b">
        <f>IF(COUNTIF('Single focus area mapping'!C240, "T7")&gt;0, "T7")</f>
        <v>0</v>
      </c>
      <c r="N234" s="85" t="b">
        <f>IF(COUNTIF('Single focus area mapping'!J240, "T1")&gt;0, "T1")</f>
        <v>0</v>
      </c>
      <c r="O234" s="27"/>
      <c r="P234" s="27"/>
      <c r="Q234" s="27"/>
      <c r="R234" s="27"/>
      <c r="S234" s="27"/>
      <c r="T234" s="27"/>
      <c r="U234" s="27"/>
      <c r="V234" s="27"/>
    </row>
    <row r="235" spans="1:22" s="28" customFormat="1" ht="15.5" x14ac:dyDescent="0.45">
      <c r="A235" s="240"/>
      <c r="B235" s="237"/>
      <c r="C235" s="76" t="s">
        <v>58</v>
      </c>
      <c r="D235" s="30"/>
      <c r="E235" s="30"/>
      <c r="F235" s="92"/>
      <c r="G235" s="86" t="s">
        <v>38</v>
      </c>
      <c r="H235" s="87" t="s">
        <v>39</v>
      </c>
      <c r="I235" s="87" t="s">
        <v>40</v>
      </c>
      <c r="J235" s="87" t="s">
        <v>41</v>
      </c>
      <c r="K235" s="87" t="s">
        <v>42</v>
      </c>
      <c r="L235" s="87" t="s">
        <v>43</v>
      </c>
      <c r="M235" s="87" t="s">
        <v>44</v>
      </c>
      <c r="N235" s="88" t="s">
        <v>45</v>
      </c>
      <c r="O235" s="27"/>
      <c r="P235" s="27"/>
      <c r="Q235" s="27"/>
      <c r="R235" s="27"/>
      <c r="S235" s="27"/>
      <c r="T235" s="27"/>
      <c r="U235" s="27"/>
      <c r="V235" s="27"/>
    </row>
    <row r="236" spans="1:22" s="28" customFormat="1" x14ac:dyDescent="0.45">
      <c r="A236" s="240"/>
      <c r="B236" s="237"/>
      <c r="C236" s="74" t="s">
        <v>229</v>
      </c>
      <c r="D236" s="29"/>
      <c r="F236" s="74"/>
      <c r="G236" s="83" t="b">
        <f>IF(COUNTIF('Single focus area mapping'!C242, "T1")&gt;0, "T1")</f>
        <v>0</v>
      </c>
      <c r="H236" s="84" t="b">
        <f>IF(COUNTIF('Single focus area mapping'!C242, "T2")&gt;0, "T2")</f>
        <v>0</v>
      </c>
      <c r="I236" s="84" t="b">
        <f>IF(COUNTIF('Single focus area mapping'!C242, "T3")&gt;0, "T3")</f>
        <v>0</v>
      </c>
      <c r="J236" s="84" t="b">
        <f>IF(COUNTIF('Single focus area mapping'!C242, "T4")&gt;0, "T4")</f>
        <v>0</v>
      </c>
      <c r="K236" s="84" t="b">
        <f>IF(COUNTIF('Single focus area mapping'!C242, "T5")&gt;0, "T5")</f>
        <v>0</v>
      </c>
      <c r="L236" s="84" t="b">
        <f>IF(COUNTIF('Single focus area mapping'!C242, "T6")&gt;0, "T6")</f>
        <v>0</v>
      </c>
      <c r="M236" s="84" t="b">
        <f>IF(COUNTIF('Single focus area mapping'!C242, "T7")&gt;0, "T7")</f>
        <v>0</v>
      </c>
      <c r="N236" s="85" t="b">
        <f>IF(COUNTIF('Single focus area mapping'!J242, "T1")&gt;0, "T1")</f>
        <v>0</v>
      </c>
      <c r="O236" s="27"/>
      <c r="P236" s="27"/>
      <c r="Q236" s="27"/>
      <c r="R236" s="27"/>
      <c r="S236" s="27"/>
      <c r="T236" s="27"/>
      <c r="U236" s="27"/>
      <c r="V236" s="27"/>
    </row>
    <row r="237" spans="1:22" s="28" customFormat="1" x14ac:dyDescent="0.45">
      <c r="A237" s="240"/>
      <c r="B237" s="237"/>
      <c r="C237" s="74" t="s">
        <v>230</v>
      </c>
      <c r="D237" s="29"/>
      <c r="F237" s="74"/>
      <c r="G237" s="83" t="b">
        <f>IF(COUNTIF('Single focus area mapping'!C243, "T1")&gt;0, "T1")</f>
        <v>0</v>
      </c>
      <c r="H237" s="84" t="b">
        <f>IF(COUNTIF('Single focus area mapping'!C243, "T2")&gt;0, "T2")</f>
        <v>0</v>
      </c>
      <c r="I237" s="84" t="b">
        <f>IF(COUNTIF('Single focus area mapping'!C243, "T3")&gt;0, "T3")</f>
        <v>0</v>
      </c>
      <c r="J237" s="84" t="b">
        <f>IF(COUNTIF('Single focus area mapping'!C243, "T4")&gt;0, "T4")</f>
        <v>0</v>
      </c>
      <c r="K237" s="84" t="b">
        <f>IF(COUNTIF('Single focus area mapping'!C243, "T5")&gt;0, "T5")</f>
        <v>0</v>
      </c>
      <c r="L237" s="84" t="b">
        <f>IF(COUNTIF('Single focus area mapping'!C243, "T6")&gt;0, "T6")</f>
        <v>0</v>
      </c>
      <c r="M237" s="84" t="b">
        <f>IF(COUNTIF('Single focus area mapping'!C243, "T7")&gt;0, "T7")</f>
        <v>0</v>
      </c>
      <c r="N237" s="85" t="b">
        <f>IF(COUNTIF('Single focus area mapping'!J243, "T1")&gt;0, "T1")</f>
        <v>0</v>
      </c>
      <c r="O237" s="27"/>
      <c r="P237" s="27"/>
      <c r="Q237" s="27"/>
      <c r="R237" s="27"/>
      <c r="S237" s="27"/>
      <c r="T237" s="27"/>
      <c r="U237" s="27"/>
      <c r="V237" s="27"/>
    </row>
    <row r="238" spans="1:22" s="28" customFormat="1" x14ac:dyDescent="0.45">
      <c r="A238" s="240"/>
      <c r="B238" s="237"/>
      <c r="C238" s="74" t="s">
        <v>231</v>
      </c>
      <c r="D238" s="29"/>
      <c r="F238" s="74"/>
      <c r="G238" s="83" t="b">
        <f>IF(COUNTIF('Single focus area mapping'!C244, "T1")&gt;0, "T1")</f>
        <v>0</v>
      </c>
      <c r="H238" s="84" t="b">
        <f>IF(COUNTIF('Single focus area mapping'!C244, "T2")&gt;0, "T2")</f>
        <v>0</v>
      </c>
      <c r="I238" s="84" t="b">
        <f>IF(COUNTIF('Single focus area mapping'!C244, "T3")&gt;0, "T3")</f>
        <v>0</v>
      </c>
      <c r="J238" s="84" t="b">
        <f>IF(COUNTIF('Single focus area mapping'!C244, "T4")&gt;0, "T4")</f>
        <v>0</v>
      </c>
      <c r="K238" s="84" t="b">
        <f>IF(COUNTIF('Single focus area mapping'!C244, "T5")&gt;0, "T5")</f>
        <v>0</v>
      </c>
      <c r="L238" s="84" t="b">
        <f>IF(COUNTIF('Single focus area mapping'!C244, "T6")&gt;0, "T6")</f>
        <v>0</v>
      </c>
      <c r="M238" s="84" t="b">
        <f>IF(COUNTIF('Single focus area mapping'!C244, "T7")&gt;0, "T7")</f>
        <v>0</v>
      </c>
      <c r="N238" s="85" t="b">
        <f>IF(COUNTIF('Single focus area mapping'!J244, "T1")&gt;0, "T1")</f>
        <v>0</v>
      </c>
      <c r="O238" s="27"/>
      <c r="P238" s="27"/>
      <c r="Q238" s="27"/>
      <c r="R238" s="27"/>
      <c r="S238" s="27"/>
      <c r="T238" s="27"/>
      <c r="U238" s="27"/>
      <c r="V238" s="27"/>
    </row>
    <row r="239" spans="1:22" s="28" customFormat="1" x14ac:dyDescent="0.45">
      <c r="A239" s="240"/>
      <c r="B239" s="237"/>
      <c r="C239" s="74" t="s">
        <v>232</v>
      </c>
      <c r="D239" s="29"/>
      <c r="F239" s="74"/>
      <c r="G239" s="83" t="b">
        <f>IF(COUNTIF('Single focus area mapping'!C245, "T1")&gt;0, "T1")</f>
        <v>0</v>
      </c>
      <c r="H239" s="84" t="b">
        <f>IF(COUNTIF('Single focus area mapping'!C245, "T2")&gt;0, "T2")</f>
        <v>0</v>
      </c>
      <c r="I239" s="84" t="b">
        <f>IF(COUNTIF('Single focus area mapping'!C245, "T3")&gt;0, "T3")</f>
        <v>0</v>
      </c>
      <c r="J239" s="84" t="b">
        <f>IF(COUNTIF('Single focus area mapping'!C245, "T4")&gt;0, "T4")</f>
        <v>0</v>
      </c>
      <c r="K239" s="84" t="b">
        <f>IF(COUNTIF('Single focus area mapping'!C245, "T5")&gt;0, "T5")</f>
        <v>0</v>
      </c>
      <c r="L239" s="84" t="b">
        <f>IF(COUNTIF('Single focus area mapping'!C245, "T6")&gt;0, "T6")</f>
        <v>0</v>
      </c>
      <c r="M239" s="84" t="b">
        <f>IF(COUNTIF('Single focus area mapping'!C245, "T7")&gt;0, "T7")</f>
        <v>0</v>
      </c>
      <c r="N239" s="85" t="b">
        <f>IF(COUNTIF('Single focus area mapping'!J245, "T1")&gt;0, "T1")</f>
        <v>0</v>
      </c>
      <c r="O239" s="27"/>
      <c r="P239" s="27"/>
      <c r="Q239" s="27"/>
      <c r="R239" s="27"/>
      <c r="S239" s="27"/>
      <c r="T239" s="27"/>
      <c r="U239" s="27"/>
      <c r="V239" s="27"/>
    </row>
    <row r="240" spans="1:22" s="28" customFormat="1" x14ac:dyDescent="0.45">
      <c r="A240" s="240"/>
      <c r="B240" s="237"/>
      <c r="C240" s="74" t="s">
        <v>65</v>
      </c>
      <c r="D240" s="29"/>
      <c r="F240" s="74"/>
      <c r="G240" s="83" t="b">
        <f>IF(COUNTIF('Single focus area mapping'!C246, "T1")&gt;0, "T1")</f>
        <v>0</v>
      </c>
      <c r="H240" s="84" t="b">
        <f>IF(COUNTIF('Single focus area mapping'!C246, "T2")&gt;0, "T2")</f>
        <v>0</v>
      </c>
      <c r="I240" s="84" t="b">
        <f>IF(COUNTIF('Single focus area mapping'!C246, "T3")&gt;0, "T3")</f>
        <v>0</v>
      </c>
      <c r="J240" s="84" t="b">
        <f>IF(COUNTIF('Single focus area mapping'!C246, "T4")&gt;0, "T4")</f>
        <v>0</v>
      </c>
      <c r="K240" s="84" t="b">
        <f>IF(COUNTIF('Single focus area mapping'!C246, "T5")&gt;0, "T5")</f>
        <v>0</v>
      </c>
      <c r="L240" s="84" t="b">
        <f>IF(COUNTIF('Single focus area mapping'!C246, "T6")&gt;0, "T6")</f>
        <v>0</v>
      </c>
      <c r="M240" s="84" t="b">
        <f>IF(COUNTIF('Single focus area mapping'!C246, "T7")&gt;0, "T7")</f>
        <v>0</v>
      </c>
      <c r="N240" s="85" t="b">
        <f>IF(COUNTIF('Single focus area mapping'!J246, "T1")&gt;0, "T1")</f>
        <v>0</v>
      </c>
      <c r="O240" s="27"/>
      <c r="P240" s="27"/>
      <c r="Q240" s="27"/>
      <c r="R240" s="27"/>
      <c r="S240" s="27"/>
      <c r="T240" s="27"/>
      <c r="U240" s="27"/>
      <c r="V240" s="27"/>
    </row>
    <row r="241" spans="1:22" s="28" customFormat="1" ht="28" x14ac:dyDescent="0.45">
      <c r="A241" s="240"/>
      <c r="B241" s="237"/>
      <c r="C241" s="74" t="s">
        <v>168</v>
      </c>
      <c r="D241" s="29"/>
      <c r="F241" s="74"/>
      <c r="G241" s="83" t="b">
        <f>IF(COUNTIF('Single focus area mapping'!C247, "T1")&gt;0, "T1")</f>
        <v>0</v>
      </c>
      <c r="H241" s="84" t="b">
        <f>IF(COUNTIF('Single focus area mapping'!C247, "T2")&gt;0, "T2")</f>
        <v>0</v>
      </c>
      <c r="I241" s="84" t="b">
        <f>IF(COUNTIF('Single focus area mapping'!C247, "T3")&gt;0, "T3")</f>
        <v>0</v>
      </c>
      <c r="J241" s="84" t="b">
        <f>IF(COUNTIF('Single focus area mapping'!C247, "T4")&gt;0, "T4")</f>
        <v>0</v>
      </c>
      <c r="K241" s="84" t="b">
        <f>IF(COUNTIF('Single focus area mapping'!C247, "T5")&gt;0, "T5")</f>
        <v>0</v>
      </c>
      <c r="L241" s="84" t="b">
        <f>IF(COUNTIF('Single focus area mapping'!C247, "T6")&gt;0, "T6")</f>
        <v>0</v>
      </c>
      <c r="M241" s="84" t="b">
        <f>IF(COUNTIF('Single focus area mapping'!C247, "T7")&gt;0, "T7")</f>
        <v>0</v>
      </c>
      <c r="N241" s="85" t="b">
        <f>IF(COUNTIF('Single focus area mapping'!J247, "T1")&gt;0, "T1")</f>
        <v>0</v>
      </c>
      <c r="O241" s="27"/>
      <c r="P241" s="27"/>
      <c r="Q241" s="27"/>
      <c r="R241" s="27"/>
      <c r="S241" s="27"/>
      <c r="T241" s="27"/>
      <c r="U241" s="27"/>
      <c r="V241" s="27"/>
    </row>
    <row r="242" spans="1:22" s="28" customFormat="1" ht="28" x14ac:dyDescent="0.45">
      <c r="A242" s="240"/>
      <c r="B242" s="237"/>
      <c r="C242" s="74" t="s">
        <v>233</v>
      </c>
      <c r="F242" s="74"/>
      <c r="G242" s="83" t="b">
        <f>IF(COUNTIF('Single focus area mapping'!C248, "T1")&gt;0, "T1")</f>
        <v>0</v>
      </c>
      <c r="H242" s="84" t="b">
        <f>IF(COUNTIF('Single focus area mapping'!C248, "T2")&gt;0, "T2")</f>
        <v>0</v>
      </c>
      <c r="I242" s="84" t="b">
        <f>IF(COUNTIF('Single focus area mapping'!C248, "T3")&gt;0, "T3")</f>
        <v>0</v>
      </c>
      <c r="J242" s="84" t="b">
        <f>IF(COUNTIF('Single focus area mapping'!C248, "T4")&gt;0, "T4")</f>
        <v>0</v>
      </c>
      <c r="K242" s="84" t="b">
        <f>IF(COUNTIF('Single focus area mapping'!C248, "T5")&gt;0, "T5")</f>
        <v>0</v>
      </c>
      <c r="L242" s="84" t="b">
        <f>IF(COUNTIF('Single focus area mapping'!C248, "T6")&gt;0, "T6")</f>
        <v>0</v>
      </c>
      <c r="M242" s="84" t="b">
        <f>IF(COUNTIF('Single focus area mapping'!C248, "T7")&gt;0, "T7")</f>
        <v>0</v>
      </c>
      <c r="N242" s="85" t="b">
        <f>IF(COUNTIF('Single focus area mapping'!J248, "T1")&gt;0, "T1")</f>
        <v>0</v>
      </c>
      <c r="O242" s="27"/>
      <c r="P242" s="27"/>
      <c r="Q242" s="27"/>
      <c r="R242" s="27"/>
      <c r="S242" s="27"/>
      <c r="T242" s="27"/>
      <c r="U242" s="27"/>
      <c r="V242" s="27"/>
    </row>
    <row r="243" spans="1:22" s="28" customFormat="1" x14ac:dyDescent="0.45">
      <c r="A243" s="240"/>
      <c r="B243" s="237"/>
      <c r="C243" s="74" t="s">
        <v>234</v>
      </c>
      <c r="F243" s="74"/>
      <c r="G243" s="83" t="b">
        <f>IF(COUNTIF('Single focus area mapping'!C249, "T1")&gt;0, "T1")</f>
        <v>0</v>
      </c>
      <c r="H243" s="84" t="b">
        <f>IF(COUNTIF('Single focus area mapping'!C249, "T2")&gt;0, "T2")</f>
        <v>0</v>
      </c>
      <c r="I243" s="84" t="b">
        <f>IF(COUNTIF('Single focus area mapping'!C249, "T3")&gt;0, "T3")</f>
        <v>0</v>
      </c>
      <c r="J243" s="84" t="b">
        <f>IF(COUNTIF('Single focus area mapping'!C249, "T4")&gt;0, "T4")</f>
        <v>0</v>
      </c>
      <c r="K243" s="84" t="b">
        <f>IF(COUNTIF('Single focus area mapping'!C249, "T5")&gt;0, "T5")</f>
        <v>0</v>
      </c>
      <c r="L243" s="84" t="b">
        <f>IF(COUNTIF('Single focus area mapping'!C249, "T6")&gt;0, "T6")</f>
        <v>0</v>
      </c>
      <c r="M243" s="84" t="b">
        <f>IF(COUNTIF('Single focus area mapping'!C249, "T7")&gt;0, "T7")</f>
        <v>0</v>
      </c>
      <c r="N243" s="85" t="b">
        <f>IF(COUNTIF('Single focus area mapping'!J249, "T1")&gt;0, "T1")</f>
        <v>0</v>
      </c>
      <c r="O243" s="27"/>
      <c r="P243" s="27"/>
      <c r="Q243" s="27"/>
      <c r="R243" s="27"/>
      <c r="S243" s="27"/>
      <c r="T243" s="27"/>
      <c r="U243" s="27"/>
      <c r="V243" s="27"/>
    </row>
    <row r="244" spans="1:22" s="28" customFormat="1" x14ac:dyDescent="0.45">
      <c r="A244" s="240"/>
      <c r="B244" s="237"/>
      <c r="C244" s="74" t="s">
        <v>170</v>
      </c>
      <c r="D244" s="29"/>
      <c r="F244" s="74"/>
      <c r="G244" s="83" t="b">
        <f>IF(COUNTIF('Single focus area mapping'!C250, "T1")&gt;0, "T1")</f>
        <v>0</v>
      </c>
      <c r="H244" s="84" t="b">
        <f>IF(COUNTIF('Single focus area mapping'!C250, "T2")&gt;0, "T2")</f>
        <v>0</v>
      </c>
      <c r="I244" s="84" t="b">
        <f>IF(COUNTIF('Single focus area mapping'!C250, "T3")&gt;0, "T3")</f>
        <v>0</v>
      </c>
      <c r="J244" s="84" t="b">
        <f>IF(COUNTIF('Single focus area mapping'!C250, "T4")&gt;0, "T4")</f>
        <v>0</v>
      </c>
      <c r="K244" s="84" t="b">
        <f>IF(COUNTIF('Single focus area mapping'!C250, "T5")&gt;0, "T5")</f>
        <v>0</v>
      </c>
      <c r="L244" s="84" t="b">
        <f>IF(COUNTIF('Single focus area mapping'!C250, "T6")&gt;0, "T6")</f>
        <v>0</v>
      </c>
      <c r="M244" s="84" t="b">
        <f>IF(COUNTIF('Single focus area mapping'!C250, "T7")&gt;0, "T7")</f>
        <v>0</v>
      </c>
      <c r="N244" s="85" t="b">
        <f>IF(COUNTIF('Single focus area mapping'!J250, "T1")&gt;0, "T1")</f>
        <v>0</v>
      </c>
      <c r="O244" s="27"/>
      <c r="P244" s="27"/>
      <c r="Q244" s="27"/>
      <c r="R244" s="27"/>
      <c r="S244" s="27"/>
      <c r="T244" s="27"/>
      <c r="U244" s="27"/>
      <c r="V244" s="27"/>
    </row>
    <row r="245" spans="1:22" s="28" customFormat="1" x14ac:dyDescent="0.45">
      <c r="A245" s="240"/>
      <c r="B245" s="237"/>
      <c r="C245" s="74" t="s">
        <v>235</v>
      </c>
      <c r="D245" s="29"/>
      <c r="F245" s="74"/>
      <c r="G245" s="83" t="b">
        <f>IF(COUNTIF('Single focus area mapping'!C251, "T1")&gt;0, "T1")</f>
        <v>0</v>
      </c>
      <c r="H245" s="84" t="b">
        <f>IF(COUNTIF('Single focus area mapping'!C251, "T2")&gt;0, "T2")</f>
        <v>0</v>
      </c>
      <c r="I245" s="84" t="b">
        <f>IF(COUNTIF('Single focus area mapping'!C251, "T3")&gt;0, "T3")</f>
        <v>0</v>
      </c>
      <c r="J245" s="84" t="b">
        <f>IF(COUNTIF('Single focus area mapping'!C251, "T4")&gt;0, "T4")</f>
        <v>0</v>
      </c>
      <c r="K245" s="84" t="b">
        <f>IF(COUNTIF('Single focus area mapping'!C251, "T5")&gt;0, "T5")</f>
        <v>0</v>
      </c>
      <c r="L245" s="84" t="b">
        <f>IF(COUNTIF('Single focus area mapping'!C251, "T6")&gt;0, "T6")</f>
        <v>0</v>
      </c>
      <c r="M245" s="84" t="b">
        <f>IF(COUNTIF('Single focus area mapping'!C251, "T7")&gt;0, "T7")</f>
        <v>0</v>
      </c>
      <c r="N245" s="85" t="b">
        <f>IF(COUNTIF('Single focus area mapping'!J251, "T1")&gt;0, "T1")</f>
        <v>0</v>
      </c>
      <c r="O245" s="27"/>
      <c r="P245" s="27"/>
      <c r="Q245" s="27"/>
      <c r="R245" s="27"/>
      <c r="S245" s="27"/>
      <c r="T245" s="27"/>
      <c r="U245" s="27"/>
      <c r="V245" s="27"/>
    </row>
    <row r="246" spans="1:22" s="28" customFormat="1" x14ac:dyDescent="0.45">
      <c r="A246" s="240"/>
      <c r="B246" s="237"/>
      <c r="C246" s="74" t="s">
        <v>236</v>
      </c>
      <c r="D246" s="29"/>
      <c r="F246" s="74"/>
      <c r="G246" s="83" t="b">
        <f>IF(COUNTIF('Single focus area mapping'!C252, "T1")&gt;0, "T1")</f>
        <v>0</v>
      </c>
      <c r="H246" s="84" t="b">
        <f>IF(COUNTIF('Single focus area mapping'!C252, "T2")&gt;0, "T2")</f>
        <v>0</v>
      </c>
      <c r="I246" s="84" t="b">
        <f>IF(COUNTIF('Single focus area mapping'!C252, "T3")&gt;0, "T3")</f>
        <v>0</v>
      </c>
      <c r="J246" s="84" t="b">
        <f>IF(COUNTIF('Single focus area mapping'!C252, "T4")&gt;0, "T4")</f>
        <v>0</v>
      </c>
      <c r="K246" s="84" t="b">
        <f>IF(COUNTIF('Single focus area mapping'!C252, "T5")&gt;0, "T5")</f>
        <v>0</v>
      </c>
      <c r="L246" s="84" t="b">
        <f>IF(COUNTIF('Single focus area mapping'!C252, "T6")&gt;0, "T6")</f>
        <v>0</v>
      </c>
      <c r="M246" s="84" t="b">
        <f>IF(COUNTIF('Single focus area mapping'!C252, "T7")&gt;0, "T7")</f>
        <v>0</v>
      </c>
      <c r="N246" s="85" t="b">
        <f>IF(COUNTIF('Single focus area mapping'!J252, "T1")&gt;0, "T1")</f>
        <v>0</v>
      </c>
      <c r="O246" s="27"/>
      <c r="P246" s="27"/>
      <c r="Q246" s="27"/>
      <c r="R246" s="27"/>
      <c r="S246" s="27"/>
      <c r="T246" s="27"/>
      <c r="U246" s="27"/>
      <c r="V246" s="27"/>
    </row>
    <row r="247" spans="1:22" s="28" customFormat="1" x14ac:dyDescent="0.45">
      <c r="A247" s="240"/>
      <c r="B247" s="237"/>
      <c r="C247" s="74" t="s">
        <v>237</v>
      </c>
      <c r="F247" s="74"/>
      <c r="G247" s="83" t="b">
        <f>IF(COUNTIF('Single focus area mapping'!C253, "T1")&gt;0, "T1")</f>
        <v>0</v>
      </c>
      <c r="H247" s="84" t="b">
        <f>IF(COUNTIF('Single focus area mapping'!C253, "T2")&gt;0, "T2")</f>
        <v>0</v>
      </c>
      <c r="I247" s="84" t="b">
        <f>IF(COUNTIF('Single focus area mapping'!C253, "T3")&gt;0, "T3")</f>
        <v>0</v>
      </c>
      <c r="J247" s="84" t="b">
        <f>IF(COUNTIF('Single focus area mapping'!C253, "T4")&gt;0, "T4")</f>
        <v>0</v>
      </c>
      <c r="K247" s="84" t="b">
        <f>IF(COUNTIF('Single focus area mapping'!C253, "T5")&gt;0, "T5")</f>
        <v>0</v>
      </c>
      <c r="L247" s="84" t="b">
        <f>IF(COUNTIF('Single focus area mapping'!C253, "T6")&gt;0, "T6")</f>
        <v>0</v>
      </c>
      <c r="M247" s="84" t="b">
        <f>IF(COUNTIF('Single focus area mapping'!C253, "T7")&gt;0, "T7")</f>
        <v>0</v>
      </c>
      <c r="N247" s="85" t="b">
        <f>IF(COUNTIF('Single focus area mapping'!J253, "T1")&gt;0, "T1")</f>
        <v>0</v>
      </c>
      <c r="O247" s="27"/>
      <c r="P247" s="27"/>
      <c r="Q247" s="27"/>
      <c r="R247" s="27"/>
      <c r="S247" s="27"/>
      <c r="T247" s="27"/>
      <c r="U247" s="27"/>
      <c r="V247" s="27"/>
    </row>
    <row r="248" spans="1:22" s="28" customFormat="1" x14ac:dyDescent="0.45">
      <c r="A248" s="240"/>
      <c r="B248" s="237"/>
      <c r="C248" s="74" t="s">
        <v>238</v>
      </c>
      <c r="D248" s="29"/>
      <c r="F248" s="74"/>
      <c r="G248" s="83" t="b">
        <f>IF(COUNTIF('Single focus area mapping'!C254, "T1")&gt;0, "T1")</f>
        <v>0</v>
      </c>
      <c r="H248" s="84" t="b">
        <f>IF(COUNTIF('Single focus area mapping'!C254, "T2")&gt;0, "T2")</f>
        <v>0</v>
      </c>
      <c r="I248" s="84" t="b">
        <f>IF(COUNTIF('Single focus area mapping'!C254, "T3")&gt;0, "T3")</f>
        <v>0</v>
      </c>
      <c r="J248" s="84" t="b">
        <f>IF(COUNTIF('Single focus area mapping'!C254, "T4")&gt;0, "T4")</f>
        <v>0</v>
      </c>
      <c r="K248" s="84" t="b">
        <f>IF(COUNTIF('Single focus area mapping'!C254, "T5")&gt;0, "T5")</f>
        <v>0</v>
      </c>
      <c r="L248" s="84" t="b">
        <f>IF(COUNTIF('Single focus area mapping'!C254, "T6")&gt;0, "T6")</f>
        <v>0</v>
      </c>
      <c r="M248" s="84" t="b">
        <f>IF(COUNTIF('Single focus area mapping'!C254, "T7")&gt;0, "T7")</f>
        <v>0</v>
      </c>
      <c r="N248" s="85" t="b">
        <f>IF(COUNTIF('Single focus area mapping'!J254, "T1")&gt;0, "T1")</f>
        <v>0</v>
      </c>
      <c r="O248" s="27"/>
      <c r="P248" s="27"/>
      <c r="Q248" s="27"/>
      <c r="R248" s="27"/>
      <c r="S248" s="27"/>
      <c r="T248" s="27"/>
      <c r="U248" s="27"/>
      <c r="V248" s="27"/>
    </row>
    <row r="249" spans="1:22" s="28" customFormat="1" x14ac:dyDescent="0.45">
      <c r="A249" s="240"/>
      <c r="B249" s="237"/>
      <c r="C249" s="74" t="s">
        <v>172</v>
      </c>
      <c r="D249" s="29"/>
      <c r="F249" s="74"/>
      <c r="G249" s="83" t="b">
        <f>IF(COUNTIF('Single focus area mapping'!C255, "T1")&gt;0, "T1")</f>
        <v>0</v>
      </c>
      <c r="H249" s="84" t="b">
        <f>IF(COUNTIF('Single focus area mapping'!C255, "T2")&gt;0, "T2")</f>
        <v>0</v>
      </c>
      <c r="I249" s="84" t="b">
        <f>IF(COUNTIF('Single focus area mapping'!C255, "T3")&gt;0, "T3")</f>
        <v>0</v>
      </c>
      <c r="J249" s="84" t="b">
        <f>IF(COUNTIF('Single focus area mapping'!C255, "T4")&gt;0, "T4")</f>
        <v>0</v>
      </c>
      <c r="K249" s="84" t="b">
        <f>IF(COUNTIF('Single focus area mapping'!C255, "T5")&gt;0, "T5")</f>
        <v>0</v>
      </c>
      <c r="L249" s="84" t="b">
        <f>IF(COUNTIF('Single focus area mapping'!C255, "T6")&gt;0, "T6")</f>
        <v>0</v>
      </c>
      <c r="M249" s="84" t="b">
        <f>IF(COUNTIF('Single focus area mapping'!C255, "T7")&gt;0, "T7")</f>
        <v>0</v>
      </c>
      <c r="N249" s="85" t="b">
        <f>IF(COUNTIF('Single focus area mapping'!J255, "T1")&gt;0, "T1")</f>
        <v>0</v>
      </c>
      <c r="O249" s="27"/>
      <c r="P249" s="27"/>
      <c r="Q249" s="27"/>
      <c r="R249" s="27"/>
      <c r="S249" s="27"/>
      <c r="T249" s="27"/>
      <c r="U249" s="27"/>
      <c r="V249" s="27"/>
    </row>
    <row r="250" spans="1:22" s="28" customFormat="1" ht="28" x14ac:dyDescent="0.45">
      <c r="A250" s="240"/>
      <c r="B250" s="237"/>
      <c r="C250" s="74" t="s">
        <v>239</v>
      </c>
      <c r="D250" s="29"/>
      <c r="F250" s="74"/>
      <c r="G250" s="83" t="b">
        <f>IF(COUNTIF('Single focus area mapping'!C256, "T1")&gt;0, "T1")</f>
        <v>0</v>
      </c>
      <c r="H250" s="84" t="b">
        <f>IF(COUNTIF('Single focus area mapping'!C256, "T2")&gt;0, "T2")</f>
        <v>0</v>
      </c>
      <c r="I250" s="84" t="b">
        <f>IF(COUNTIF('Single focus area mapping'!C256, "T3")&gt;0, "T3")</f>
        <v>0</v>
      </c>
      <c r="J250" s="84" t="b">
        <f>IF(COUNTIF('Single focus area mapping'!C256, "T4")&gt;0, "T4")</f>
        <v>0</v>
      </c>
      <c r="K250" s="84" t="b">
        <f>IF(COUNTIF('Single focus area mapping'!C256, "T5")&gt;0, "T5")</f>
        <v>0</v>
      </c>
      <c r="L250" s="84" t="b">
        <f>IF(COUNTIF('Single focus area mapping'!C256, "T6")&gt;0, "T6")</f>
        <v>0</v>
      </c>
      <c r="M250" s="84" t="b">
        <f>IF(COUNTIF('Single focus area mapping'!C256, "T7")&gt;0, "T7")</f>
        <v>0</v>
      </c>
      <c r="N250" s="85" t="b">
        <f>IF(COUNTIF('Single focus area mapping'!J256, "T1")&gt;0, "T1")</f>
        <v>0</v>
      </c>
      <c r="O250" s="27"/>
      <c r="P250" s="27"/>
      <c r="Q250" s="27"/>
      <c r="R250" s="27"/>
      <c r="S250" s="27"/>
      <c r="T250" s="27"/>
      <c r="U250" s="27"/>
      <c r="V250" s="27"/>
    </row>
    <row r="251" spans="1:22" s="28" customFormat="1" x14ac:dyDescent="0.45">
      <c r="A251" s="240"/>
      <c r="B251" s="237"/>
      <c r="C251" s="74" t="s">
        <v>174</v>
      </c>
      <c r="D251" s="29"/>
      <c r="F251" s="74"/>
      <c r="G251" s="83" t="b">
        <f>IF(COUNTIF('Single focus area mapping'!C257, "T1")&gt;0, "T1")</f>
        <v>0</v>
      </c>
      <c r="H251" s="84" t="b">
        <f>IF(COUNTIF('Single focus area mapping'!C257, "T2")&gt;0, "T2")</f>
        <v>0</v>
      </c>
      <c r="I251" s="84" t="b">
        <f>IF(COUNTIF('Single focus area mapping'!C257, "T3")&gt;0, "T3")</f>
        <v>0</v>
      </c>
      <c r="J251" s="84" t="b">
        <f>IF(COUNTIF('Single focus area mapping'!C257, "T4")&gt;0, "T4")</f>
        <v>0</v>
      </c>
      <c r="K251" s="84" t="b">
        <f>IF(COUNTIF('Single focus area mapping'!C257, "T5")&gt;0, "T5")</f>
        <v>0</v>
      </c>
      <c r="L251" s="84" t="b">
        <f>IF(COUNTIF('Single focus area mapping'!C257, "T6")&gt;0, "T6")</f>
        <v>0</v>
      </c>
      <c r="M251" s="84" t="b">
        <f>IF(COUNTIF('Single focus area mapping'!C257, "T7")&gt;0, "T7")</f>
        <v>0</v>
      </c>
      <c r="N251" s="85" t="b">
        <f>IF(COUNTIF('Single focus area mapping'!J257, "T1")&gt;0, "T1")</f>
        <v>0</v>
      </c>
      <c r="O251" s="27"/>
      <c r="P251" s="27"/>
      <c r="Q251" s="27"/>
      <c r="R251" s="27"/>
      <c r="S251" s="27"/>
      <c r="T251" s="27"/>
      <c r="U251" s="27"/>
      <c r="V251" s="27"/>
    </row>
    <row r="252" spans="1:22" s="28" customFormat="1" x14ac:dyDescent="0.45">
      <c r="A252" s="240"/>
      <c r="B252" s="237"/>
      <c r="C252" s="74" t="s">
        <v>97</v>
      </c>
      <c r="D252" s="29"/>
      <c r="F252" s="74"/>
      <c r="G252" s="83" t="b">
        <f>IF(COUNTIF('Single focus area mapping'!C258, "T1")&gt;0, "T1")</f>
        <v>0</v>
      </c>
      <c r="H252" s="84" t="b">
        <f>IF(COUNTIF('Single focus area mapping'!C258, "T2")&gt;0, "T2")</f>
        <v>0</v>
      </c>
      <c r="I252" s="84" t="b">
        <f>IF(COUNTIF('Single focus area mapping'!C258, "T3")&gt;0, "T3")</f>
        <v>0</v>
      </c>
      <c r="J252" s="84" t="b">
        <f>IF(COUNTIF('Single focus area mapping'!C258, "T4")&gt;0, "T4")</f>
        <v>0</v>
      </c>
      <c r="K252" s="84" t="b">
        <f>IF(COUNTIF('Single focus area mapping'!C258, "T5")&gt;0, "T5")</f>
        <v>0</v>
      </c>
      <c r="L252" s="84" t="b">
        <f>IF(COUNTIF('Single focus area mapping'!C258, "T6")&gt;0, "T6")</f>
        <v>0</v>
      </c>
      <c r="M252" s="84" t="b">
        <f>IF(COUNTIF('Single focus area mapping'!C258, "T7")&gt;0, "T7")</f>
        <v>0</v>
      </c>
      <c r="N252" s="85" t="b">
        <f>IF(COUNTIF('Single focus area mapping'!J258, "T1")&gt;0, "T1")</f>
        <v>0</v>
      </c>
      <c r="O252" s="27"/>
      <c r="P252" s="27"/>
      <c r="Q252" s="27"/>
      <c r="R252" s="27"/>
      <c r="S252" s="27"/>
      <c r="T252" s="27"/>
      <c r="U252" s="27"/>
      <c r="V252" s="27"/>
    </row>
    <row r="253" spans="1:22" s="28" customFormat="1" ht="15.5" x14ac:dyDescent="0.45">
      <c r="A253" s="240"/>
      <c r="B253" s="237"/>
      <c r="C253" s="76" t="s">
        <v>63</v>
      </c>
      <c r="D253" s="30"/>
      <c r="E253" s="30"/>
      <c r="F253" s="92"/>
      <c r="G253" s="86" t="s">
        <v>38</v>
      </c>
      <c r="H253" s="87" t="s">
        <v>39</v>
      </c>
      <c r="I253" s="87" t="s">
        <v>40</v>
      </c>
      <c r="J253" s="87" t="s">
        <v>41</v>
      </c>
      <c r="K253" s="87" t="s">
        <v>42</v>
      </c>
      <c r="L253" s="87" t="s">
        <v>43</v>
      </c>
      <c r="M253" s="87" t="s">
        <v>44</v>
      </c>
      <c r="N253" s="88" t="s">
        <v>45</v>
      </c>
      <c r="O253" s="27"/>
      <c r="P253" s="27"/>
      <c r="Q253" s="27"/>
      <c r="R253" s="27"/>
      <c r="S253" s="27"/>
      <c r="T253" s="27"/>
      <c r="U253" s="27"/>
      <c r="V253" s="27"/>
    </row>
    <row r="254" spans="1:22" s="28" customFormat="1" x14ac:dyDescent="0.45">
      <c r="A254" s="240"/>
      <c r="B254" s="237"/>
      <c r="C254" s="74" t="s">
        <v>240</v>
      </c>
      <c r="F254" s="74"/>
      <c r="G254" s="83" t="b">
        <f>IF(COUNTIF('Single focus area mapping'!C260, "T1")&gt;0, "T1")</f>
        <v>0</v>
      </c>
      <c r="H254" s="84" t="b">
        <f>IF(COUNTIF('Single focus area mapping'!C260, "T2")&gt;0, "T2")</f>
        <v>0</v>
      </c>
      <c r="I254" s="84" t="b">
        <f>IF(COUNTIF('Single focus area mapping'!C260, "T3")&gt;0, "T3")</f>
        <v>0</v>
      </c>
      <c r="J254" s="84" t="b">
        <f>IF(COUNTIF('Single focus area mapping'!C260, "T4")&gt;0, "T4")</f>
        <v>0</v>
      </c>
      <c r="K254" s="84" t="b">
        <f>IF(COUNTIF('Single focus area mapping'!C260, "T5")&gt;0, "T5")</f>
        <v>0</v>
      </c>
      <c r="L254" s="84" t="b">
        <f>IF(COUNTIF('Single focus area mapping'!C260, "T6")&gt;0, "T6")</f>
        <v>0</v>
      </c>
      <c r="M254" s="84" t="b">
        <f>IF(COUNTIF('Single focus area mapping'!C260, "T7")&gt;0, "T7")</f>
        <v>0</v>
      </c>
      <c r="N254" s="85" t="b">
        <f>IF(COUNTIF('Single focus area mapping'!J260, "T1")&gt;0, "T1")</f>
        <v>0</v>
      </c>
      <c r="O254" s="27"/>
      <c r="P254" s="27"/>
      <c r="Q254" s="27"/>
      <c r="R254" s="27"/>
      <c r="S254" s="27"/>
      <c r="T254" s="27"/>
      <c r="U254" s="27"/>
      <c r="V254" s="27"/>
    </row>
    <row r="255" spans="1:22" s="28" customFormat="1" x14ac:dyDescent="0.45">
      <c r="A255" s="240"/>
      <c r="B255" s="237"/>
      <c r="C255" s="74" t="s">
        <v>241</v>
      </c>
      <c r="F255" s="74"/>
      <c r="G255" s="83" t="b">
        <f>IF(COUNTIF('Single focus area mapping'!C261, "T1")&gt;0, "T1")</f>
        <v>0</v>
      </c>
      <c r="H255" s="84" t="b">
        <f>IF(COUNTIF('Single focus area mapping'!C261, "T2")&gt;0, "T2")</f>
        <v>0</v>
      </c>
      <c r="I255" s="84" t="b">
        <f>IF(COUNTIF('Single focus area mapping'!C261, "T3")&gt;0, "T3")</f>
        <v>0</v>
      </c>
      <c r="J255" s="84" t="b">
        <f>IF(COUNTIF('Single focus area mapping'!C261, "T4")&gt;0, "T4")</f>
        <v>0</v>
      </c>
      <c r="K255" s="84" t="b">
        <f>IF(COUNTIF('Single focus area mapping'!C261, "T5")&gt;0, "T5")</f>
        <v>0</v>
      </c>
      <c r="L255" s="84" t="b">
        <f>IF(COUNTIF('Single focus area mapping'!C261, "T6")&gt;0, "T6")</f>
        <v>0</v>
      </c>
      <c r="M255" s="84" t="b">
        <f>IF(COUNTIF('Single focus area mapping'!C261, "T7")&gt;0, "T7")</f>
        <v>0</v>
      </c>
      <c r="N255" s="85" t="b">
        <f>IF(COUNTIF('Single focus area mapping'!J261, "T1")&gt;0, "T1")</f>
        <v>0</v>
      </c>
      <c r="O255" s="27"/>
      <c r="P255" s="27"/>
      <c r="Q255" s="27"/>
      <c r="R255" s="27"/>
      <c r="S255" s="27"/>
      <c r="T255" s="27"/>
      <c r="U255" s="27"/>
      <c r="V255" s="27"/>
    </row>
    <row r="256" spans="1:22" s="28" customFormat="1" x14ac:dyDescent="0.45">
      <c r="A256" s="240"/>
      <c r="B256" s="237"/>
      <c r="C256" s="74" t="s">
        <v>242</v>
      </c>
      <c r="F256" s="74"/>
      <c r="G256" s="83" t="b">
        <f>IF(COUNTIF('Single focus area mapping'!C262, "T1")&gt;0, "T1")</f>
        <v>0</v>
      </c>
      <c r="H256" s="84" t="b">
        <f>IF(COUNTIF('Single focus area mapping'!C262, "T2")&gt;0, "T2")</f>
        <v>0</v>
      </c>
      <c r="I256" s="84" t="b">
        <f>IF(COUNTIF('Single focus area mapping'!C262, "T3")&gt;0, "T3")</f>
        <v>0</v>
      </c>
      <c r="J256" s="84" t="b">
        <f>IF(COUNTIF('Single focus area mapping'!C262, "T4")&gt;0, "T4")</f>
        <v>0</v>
      </c>
      <c r="K256" s="84" t="b">
        <f>IF(COUNTIF('Single focus area mapping'!C262, "T5")&gt;0, "T5")</f>
        <v>0</v>
      </c>
      <c r="L256" s="84" t="b">
        <f>IF(COUNTIF('Single focus area mapping'!C262, "T6")&gt;0, "T6")</f>
        <v>0</v>
      </c>
      <c r="M256" s="84" t="b">
        <f>IF(COUNTIF('Single focus area mapping'!C262, "T7")&gt;0, "T7")</f>
        <v>0</v>
      </c>
      <c r="N256" s="85" t="b">
        <f>IF(COUNTIF('Single focus area mapping'!J262, "T1")&gt;0, "T1")</f>
        <v>0</v>
      </c>
      <c r="O256" s="27"/>
      <c r="P256" s="27"/>
      <c r="Q256" s="27"/>
      <c r="R256" s="27"/>
      <c r="S256" s="27"/>
      <c r="T256" s="27"/>
      <c r="U256" s="27"/>
      <c r="V256" s="27"/>
    </row>
    <row r="257" spans="1:22" s="28" customFormat="1" x14ac:dyDescent="0.45">
      <c r="A257" s="240"/>
      <c r="B257" s="237"/>
      <c r="C257" s="74" t="s">
        <v>142</v>
      </c>
      <c r="F257" s="74"/>
      <c r="G257" s="83" t="b">
        <f>IF(COUNTIF('Single focus area mapping'!C263, "T1")&gt;0, "T1")</f>
        <v>0</v>
      </c>
      <c r="H257" s="84" t="b">
        <f>IF(COUNTIF('Single focus area mapping'!C263, "T2")&gt;0, "T2")</f>
        <v>0</v>
      </c>
      <c r="I257" s="84" t="b">
        <f>IF(COUNTIF('Single focus area mapping'!C263, "T3")&gt;0, "T3")</f>
        <v>0</v>
      </c>
      <c r="J257" s="84" t="b">
        <f>IF(COUNTIF('Single focus area mapping'!C263, "T4")&gt;0, "T4")</f>
        <v>0</v>
      </c>
      <c r="K257" s="84" t="b">
        <f>IF(COUNTIF('Single focus area mapping'!C263, "T5")&gt;0, "T5")</f>
        <v>0</v>
      </c>
      <c r="L257" s="84" t="b">
        <f>IF(COUNTIF('Single focus area mapping'!C263, "T6")&gt;0, "T6")</f>
        <v>0</v>
      </c>
      <c r="M257" s="84" t="b">
        <f>IF(COUNTIF('Single focus area mapping'!C263, "T7")&gt;0, "T7")</f>
        <v>0</v>
      </c>
      <c r="N257" s="85" t="b">
        <f>IF(COUNTIF('Single focus area mapping'!J263, "T1")&gt;0, "T1")</f>
        <v>0</v>
      </c>
      <c r="O257" s="27"/>
      <c r="P257" s="27"/>
      <c r="Q257" s="27"/>
      <c r="R257" s="27"/>
      <c r="S257" s="27"/>
      <c r="T257" s="27"/>
      <c r="U257" s="27"/>
      <c r="V257" s="27"/>
    </row>
    <row r="258" spans="1:22" s="28" customFormat="1" x14ac:dyDescent="0.45">
      <c r="A258" s="240"/>
      <c r="B258" s="237"/>
      <c r="C258" s="74" t="s">
        <v>243</v>
      </c>
      <c r="F258" s="74"/>
      <c r="G258" s="83" t="b">
        <f>IF(COUNTIF('Single focus area mapping'!C264, "T1")&gt;0, "T1")</f>
        <v>0</v>
      </c>
      <c r="H258" s="84" t="b">
        <f>IF(COUNTIF('Single focus area mapping'!C264, "T2")&gt;0, "T2")</f>
        <v>0</v>
      </c>
      <c r="I258" s="84" t="b">
        <f>IF(COUNTIF('Single focus area mapping'!C264, "T3")&gt;0, "T3")</f>
        <v>0</v>
      </c>
      <c r="J258" s="84" t="b">
        <f>IF(COUNTIF('Single focus area mapping'!C264, "T4")&gt;0, "T4")</f>
        <v>0</v>
      </c>
      <c r="K258" s="84" t="b">
        <f>IF(COUNTIF('Single focus area mapping'!C264, "T5")&gt;0, "T5")</f>
        <v>0</v>
      </c>
      <c r="L258" s="84" t="b">
        <f>IF(COUNTIF('Single focus area mapping'!C264, "T6")&gt;0, "T6")</f>
        <v>0</v>
      </c>
      <c r="M258" s="84" t="b">
        <f>IF(COUNTIF('Single focus area mapping'!C264, "T7")&gt;0, "T7")</f>
        <v>0</v>
      </c>
      <c r="N258" s="85" t="b">
        <f>IF(COUNTIF('Single focus area mapping'!J264, "T1")&gt;0, "T1")</f>
        <v>0</v>
      </c>
      <c r="O258" s="27"/>
      <c r="P258" s="27"/>
      <c r="Q258" s="27"/>
      <c r="R258" s="27"/>
      <c r="S258" s="27"/>
      <c r="T258" s="27"/>
      <c r="U258" s="27"/>
      <c r="V258" s="27"/>
    </row>
    <row r="259" spans="1:22" s="28" customFormat="1" x14ac:dyDescent="0.45">
      <c r="A259" s="240"/>
      <c r="B259" s="237"/>
      <c r="C259" s="74" t="s">
        <v>244</v>
      </c>
      <c r="F259" s="74"/>
      <c r="G259" s="83" t="b">
        <f>IF(COUNTIF('Single focus area mapping'!C265, "T1")&gt;0, "T1")</f>
        <v>0</v>
      </c>
      <c r="H259" s="84" t="b">
        <f>IF(COUNTIF('Single focus area mapping'!C265, "T2")&gt;0, "T2")</f>
        <v>0</v>
      </c>
      <c r="I259" s="84" t="b">
        <f>IF(COUNTIF('Single focus area mapping'!C265, "T3")&gt;0, "T3")</f>
        <v>0</v>
      </c>
      <c r="J259" s="84" t="b">
        <f>IF(COUNTIF('Single focus area mapping'!C265, "T4")&gt;0, "T4")</f>
        <v>0</v>
      </c>
      <c r="K259" s="84" t="b">
        <f>IF(COUNTIF('Single focus area mapping'!C265, "T5")&gt;0, "T5")</f>
        <v>0</v>
      </c>
      <c r="L259" s="84" t="b">
        <f>IF(COUNTIF('Single focus area mapping'!C265, "T6")&gt;0, "T6")</f>
        <v>0</v>
      </c>
      <c r="M259" s="84" t="b">
        <f>IF(COUNTIF('Single focus area mapping'!C265, "T7")&gt;0, "T7")</f>
        <v>0</v>
      </c>
      <c r="N259" s="85" t="b">
        <f>IF(COUNTIF('Single focus area mapping'!J265, "T1")&gt;0, "T1")</f>
        <v>0</v>
      </c>
      <c r="O259" s="27"/>
      <c r="P259" s="27"/>
      <c r="Q259" s="27"/>
      <c r="R259" s="27"/>
      <c r="S259" s="27"/>
      <c r="T259" s="27"/>
      <c r="U259" s="27"/>
      <c r="V259" s="27"/>
    </row>
    <row r="260" spans="1:22" s="28" customFormat="1" x14ac:dyDescent="0.45">
      <c r="A260" s="240"/>
      <c r="B260" s="237"/>
      <c r="C260" s="74" t="s">
        <v>245</v>
      </c>
      <c r="F260" s="74"/>
      <c r="G260" s="83" t="b">
        <f>IF(COUNTIF('Single focus area mapping'!C266, "T1")&gt;0, "T1")</f>
        <v>0</v>
      </c>
      <c r="H260" s="84" t="b">
        <f>IF(COUNTIF('Single focus area mapping'!C266, "T2")&gt;0, "T2")</f>
        <v>0</v>
      </c>
      <c r="I260" s="84" t="b">
        <f>IF(COUNTIF('Single focus area mapping'!C266, "T3")&gt;0, "T3")</f>
        <v>0</v>
      </c>
      <c r="J260" s="84" t="b">
        <f>IF(COUNTIF('Single focus area mapping'!C266, "T4")&gt;0, "T4")</f>
        <v>0</v>
      </c>
      <c r="K260" s="84" t="b">
        <f>IF(COUNTIF('Single focus area mapping'!C266, "T5")&gt;0, "T5")</f>
        <v>0</v>
      </c>
      <c r="L260" s="84" t="b">
        <f>IF(COUNTIF('Single focus area mapping'!C266, "T6")&gt;0, "T6")</f>
        <v>0</v>
      </c>
      <c r="M260" s="84" t="b">
        <f>IF(COUNTIF('Single focus area mapping'!C266, "T7")&gt;0, "T7")</f>
        <v>0</v>
      </c>
      <c r="N260" s="85" t="b">
        <f>IF(COUNTIF('Single focus area mapping'!J266, "T1")&gt;0, "T1")</f>
        <v>0</v>
      </c>
      <c r="O260" s="27"/>
      <c r="P260" s="27"/>
      <c r="Q260" s="27"/>
      <c r="R260" s="27"/>
      <c r="S260" s="27"/>
      <c r="T260" s="27"/>
      <c r="U260" s="27"/>
      <c r="V260" s="27"/>
    </row>
    <row r="261" spans="1:22" s="28" customFormat="1" x14ac:dyDescent="0.45">
      <c r="A261" s="240"/>
      <c r="B261" s="237"/>
      <c r="C261" s="74" t="s">
        <v>179</v>
      </c>
      <c r="F261" s="74"/>
      <c r="G261" s="83" t="b">
        <f>IF(COUNTIF('Single focus area mapping'!C267, "T1")&gt;0, "T1")</f>
        <v>0</v>
      </c>
      <c r="H261" s="84" t="b">
        <f>IF(COUNTIF('Single focus area mapping'!C267, "T2")&gt;0, "T2")</f>
        <v>0</v>
      </c>
      <c r="I261" s="84" t="b">
        <f>IF(COUNTIF('Single focus area mapping'!C267, "T3")&gt;0, "T3")</f>
        <v>0</v>
      </c>
      <c r="J261" s="84" t="b">
        <f>IF(COUNTIF('Single focus area mapping'!C267, "T4")&gt;0, "T4")</f>
        <v>0</v>
      </c>
      <c r="K261" s="84" t="b">
        <f>IF(COUNTIF('Single focus area mapping'!C267, "T5")&gt;0, "T5")</f>
        <v>0</v>
      </c>
      <c r="L261" s="84" t="b">
        <f>IF(COUNTIF('Single focus area mapping'!C267, "T6")&gt;0, "T6")</f>
        <v>0</v>
      </c>
      <c r="M261" s="84" t="b">
        <f>IF(COUNTIF('Single focus area mapping'!C267, "T7")&gt;0, "T7")</f>
        <v>0</v>
      </c>
      <c r="N261" s="85" t="b">
        <f>IF(COUNTIF('Single focus area mapping'!J267, "T1")&gt;0, "T1")</f>
        <v>0</v>
      </c>
      <c r="O261" s="27"/>
      <c r="P261" s="27"/>
      <c r="Q261" s="27"/>
      <c r="R261" s="27"/>
      <c r="S261" s="27"/>
      <c r="T261" s="27"/>
      <c r="U261" s="27"/>
      <c r="V261" s="27"/>
    </row>
    <row r="262" spans="1:22" s="28" customFormat="1" x14ac:dyDescent="0.45">
      <c r="A262" s="240"/>
      <c r="B262" s="237"/>
      <c r="C262" s="74" t="s">
        <v>192</v>
      </c>
      <c r="F262" s="74"/>
      <c r="G262" s="83" t="b">
        <f>IF(COUNTIF('Single focus area mapping'!C268, "T1")&gt;0, "T1")</f>
        <v>0</v>
      </c>
      <c r="H262" s="84" t="b">
        <f>IF(COUNTIF('Single focus area mapping'!C268, "T2")&gt;0, "T2")</f>
        <v>0</v>
      </c>
      <c r="I262" s="84" t="b">
        <f>IF(COUNTIF('Single focus area mapping'!C268, "T3")&gt;0, "T3")</f>
        <v>0</v>
      </c>
      <c r="J262" s="84" t="b">
        <f>IF(COUNTIF('Single focus area mapping'!C268, "T4")&gt;0, "T4")</f>
        <v>0</v>
      </c>
      <c r="K262" s="84" t="b">
        <f>IF(COUNTIF('Single focus area mapping'!C268, "T5")&gt;0, "T5")</f>
        <v>0</v>
      </c>
      <c r="L262" s="84" t="b">
        <f>IF(COUNTIF('Single focus area mapping'!C268, "T6")&gt;0, "T6")</f>
        <v>0</v>
      </c>
      <c r="M262" s="84" t="b">
        <f>IF(COUNTIF('Single focus area mapping'!C268, "T7")&gt;0, "T7")</f>
        <v>0</v>
      </c>
      <c r="N262" s="85" t="b">
        <f>IF(COUNTIF('Single focus area mapping'!J268, "T1")&gt;0, "T1")</f>
        <v>0</v>
      </c>
      <c r="O262" s="27"/>
      <c r="P262" s="27"/>
      <c r="Q262" s="27"/>
      <c r="R262" s="27"/>
      <c r="S262" s="27"/>
      <c r="T262" s="27"/>
      <c r="U262" s="27"/>
      <c r="V262" s="27"/>
    </row>
    <row r="263" spans="1:22" s="28" customFormat="1" x14ac:dyDescent="0.45">
      <c r="A263" s="240"/>
      <c r="B263" s="237"/>
      <c r="C263" s="74" t="s">
        <v>217</v>
      </c>
      <c r="F263" s="74"/>
      <c r="G263" s="83" t="b">
        <f>IF(COUNTIF('Single focus area mapping'!C269, "T1")&gt;0, "T1")</f>
        <v>0</v>
      </c>
      <c r="H263" s="84" t="b">
        <f>IF(COUNTIF('Single focus area mapping'!C269, "T2")&gt;0, "T2")</f>
        <v>0</v>
      </c>
      <c r="I263" s="84" t="b">
        <f>IF(COUNTIF('Single focus area mapping'!C269, "T3")&gt;0, "T3")</f>
        <v>0</v>
      </c>
      <c r="J263" s="84" t="b">
        <f>IF(COUNTIF('Single focus area mapping'!C269, "T4")&gt;0, "T4")</f>
        <v>0</v>
      </c>
      <c r="K263" s="84" t="b">
        <f>IF(COUNTIF('Single focus area mapping'!C269, "T5")&gt;0, "T5")</f>
        <v>0</v>
      </c>
      <c r="L263" s="84" t="b">
        <f>IF(COUNTIF('Single focus area mapping'!C269, "T6")&gt;0, "T6")</f>
        <v>0</v>
      </c>
      <c r="M263" s="84" t="b">
        <f>IF(COUNTIF('Single focus area mapping'!C269, "T7")&gt;0, "T7")</f>
        <v>0</v>
      </c>
      <c r="N263" s="85" t="b">
        <f>IF(COUNTIF('Single focus area mapping'!J269, "T1")&gt;0, "T1")</f>
        <v>0</v>
      </c>
      <c r="O263" s="27"/>
      <c r="P263" s="27"/>
      <c r="Q263" s="27"/>
      <c r="R263" s="27"/>
      <c r="S263" s="27"/>
      <c r="T263" s="27"/>
      <c r="U263" s="27"/>
      <c r="V263" s="27"/>
    </row>
    <row r="264" spans="1:22" s="28" customFormat="1" x14ac:dyDescent="0.45">
      <c r="A264" s="240"/>
      <c r="B264" s="237"/>
      <c r="C264" s="74" t="s">
        <v>76</v>
      </c>
      <c r="F264" s="74"/>
      <c r="G264" s="83" t="b">
        <f>IF(COUNTIF('Single focus area mapping'!C270, "T1")&gt;0, "T1")</f>
        <v>0</v>
      </c>
      <c r="H264" s="84" t="b">
        <f>IF(COUNTIF('Single focus area mapping'!C270, "T2")&gt;0, "T2")</f>
        <v>0</v>
      </c>
      <c r="I264" s="84" t="b">
        <f>IF(COUNTIF('Single focus area mapping'!C270, "T3")&gt;0, "T3")</f>
        <v>0</v>
      </c>
      <c r="J264" s="84" t="b">
        <f>IF(COUNTIF('Single focus area mapping'!C270, "T4")&gt;0, "T4")</f>
        <v>0</v>
      </c>
      <c r="K264" s="84" t="b">
        <f>IF(COUNTIF('Single focus area mapping'!C270, "T5")&gt;0, "T5")</f>
        <v>0</v>
      </c>
      <c r="L264" s="84" t="b">
        <f>IF(COUNTIF('Single focus area mapping'!C270, "T6")&gt;0, "T6")</f>
        <v>0</v>
      </c>
      <c r="M264" s="84" t="b">
        <f>IF(COUNTIF('Single focus area mapping'!C270, "T7")&gt;0, "T7")</f>
        <v>0</v>
      </c>
      <c r="N264" s="85" t="b">
        <f>IF(COUNTIF('Single focus area mapping'!J270, "T1")&gt;0, "T1")</f>
        <v>0</v>
      </c>
      <c r="O264" s="27"/>
      <c r="P264" s="27"/>
      <c r="Q264" s="27"/>
      <c r="R264" s="27"/>
      <c r="S264" s="27"/>
      <c r="T264" s="27"/>
      <c r="U264" s="27"/>
      <c r="V264" s="27"/>
    </row>
    <row r="265" spans="1:22" s="28" customFormat="1" x14ac:dyDescent="0.45">
      <c r="A265" s="240"/>
      <c r="B265" s="237"/>
      <c r="C265" s="74" t="s">
        <v>75</v>
      </c>
      <c r="F265" s="74"/>
      <c r="G265" s="83" t="b">
        <f>IF(COUNTIF('Single focus area mapping'!C271, "T1")&gt;0, "T1")</f>
        <v>0</v>
      </c>
      <c r="H265" s="84" t="b">
        <f>IF(COUNTIF('Single focus area mapping'!C271, "T2")&gt;0, "T2")</f>
        <v>0</v>
      </c>
      <c r="I265" s="84" t="b">
        <f>IF(COUNTIF('Single focus area mapping'!C271, "T3")&gt;0, "T3")</f>
        <v>0</v>
      </c>
      <c r="J265" s="84" t="b">
        <f>IF(COUNTIF('Single focus area mapping'!C271, "T4")&gt;0, "T4")</f>
        <v>0</v>
      </c>
      <c r="K265" s="84" t="b">
        <f>IF(COUNTIF('Single focus area mapping'!C271, "T5")&gt;0, "T5")</f>
        <v>0</v>
      </c>
      <c r="L265" s="84" t="b">
        <f>IF(COUNTIF('Single focus area mapping'!C271, "T6")&gt;0, "T6")</f>
        <v>0</v>
      </c>
      <c r="M265" s="84" t="b">
        <f>IF(COUNTIF('Single focus area mapping'!C271, "T7")&gt;0, "T7")</f>
        <v>0</v>
      </c>
      <c r="N265" s="85" t="b">
        <f>IF(COUNTIF('Single focus area mapping'!J271, "T1")&gt;0, "T1")</f>
        <v>0</v>
      </c>
      <c r="O265" s="27"/>
      <c r="P265" s="27"/>
      <c r="Q265" s="27"/>
      <c r="R265" s="27"/>
      <c r="S265" s="27"/>
      <c r="T265" s="27"/>
      <c r="U265" s="27"/>
      <c r="V265" s="27"/>
    </row>
    <row r="266" spans="1:22" s="28" customFormat="1" ht="15.5" x14ac:dyDescent="0.45">
      <c r="A266" s="240"/>
      <c r="B266" s="237"/>
      <c r="C266" s="76" t="s">
        <v>83</v>
      </c>
      <c r="D266" s="30"/>
      <c r="E266" s="30"/>
      <c r="F266" s="92"/>
      <c r="G266" s="86" t="s">
        <v>38</v>
      </c>
      <c r="H266" s="87" t="s">
        <v>39</v>
      </c>
      <c r="I266" s="87" t="s">
        <v>40</v>
      </c>
      <c r="J266" s="87" t="s">
        <v>41</v>
      </c>
      <c r="K266" s="87" t="s">
        <v>42</v>
      </c>
      <c r="L266" s="87" t="s">
        <v>43</v>
      </c>
      <c r="M266" s="87" t="s">
        <v>44</v>
      </c>
      <c r="N266" s="88" t="s">
        <v>45</v>
      </c>
      <c r="O266" s="27"/>
      <c r="P266" s="27"/>
      <c r="Q266" s="27"/>
      <c r="R266" s="27"/>
      <c r="S266" s="27"/>
      <c r="T266" s="27"/>
      <c r="U266" s="27"/>
      <c r="V266" s="27"/>
    </row>
    <row r="267" spans="1:22" s="28" customFormat="1" x14ac:dyDescent="0.45">
      <c r="A267" s="240"/>
      <c r="B267" s="237"/>
      <c r="C267" s="74" t="s">
        <v>147</v>
      </c>
      <c r="F267" s="74"/>
      <c r="G267" s="83" t="b">
        <f>IF(COUNTIF('Single focus area mapping'!C273, "T1")&gt;0, "T1")</f>
        <v>0</v>
      </c>
      <c r="H267" s="84" t="b">
        <f>IF(COUNTIF('Single focus area mapping'!C273, "T2")&gt;0, "T2")</f>
        <v>0</v>
      </c>
      <c r="I267" s="84" t="b">
        <f>IF(COUNTIF('Single focus area mapping'!C273, "T3")&gt;0, "T3")</f>
        <v>0</v>
      </c>
      <c r="J267" s="84" t="b">
        <f>IF(COUNTIF('Single focus area mapping'!C273, "T4")&gt;0, "T4")</f>
        <v>0</v>
      </c>
      <c r="K267" s="84" t="b">
        <f>IF(COUNTIF('Single focus area mapping'!C273, "T5")&gt;0, "T5")</f>
        <v>0</v>
      </c>
      <c r="L267" s="84" t="b">
        <f>IF(COUNTIF('Single focus area mapping'!C273, "T6")&gt;0, "T6")</f>
        <v>0</v>
      </c>
      <c r="M267" s="84" t="b">
        <f>IF(COUNTIF('Single focus area mapping'!C273, "T7")&gt;0, "T7")</f>
        <v>0</v>
      </c>
      <c r="N267" s="85" t="b">
        <f>IF(COUNTIF('Single focus area mapping'!J273, "T1")&gt;0, "T1")</f>
        <v>0</v>
      </c>
      <c r="O267" s="27"/>
      <c r="P267" s="27"/>
      <c r="Q267" s="27"/>
      <c r="R267" s="27"/>
      <c r="S267" s="27"/>
      <c r="T267" s="27"/>
      <c r="U267" s="27"/>
      <c r="V267" s="27"/>
    </row>
    <row r="268" spans="1:22" s="28" customFormat="1" x14ac:dyDescent="0.45">
      <c r="A268" s="240"/>
      <c r="B268" s="237"/>
      <c r="C268" s="74" t="s">
        <v>116</v>
      </c>
      <c r="F268" s="74"/>
      <c r="G268" s="83" t="b">
        <f>IF(COUNTIF('Single focus area mapping'!C274, "T1")&gt;0, "T1")</f>
        <v>0</v>
      </c>
      <c r="H268" s="84" t="b">
        <f>IF(COUNTIF('Single focus area mapping'!C274, "T2")&gt;0, "T2")</f>
        <v>0</v>
      </c>
      <c r="I268" s="84" t="b">
        <f>IF(COUNTIF('Single focus area mapping'!C274, "T3")&gt;0, "T3")</f>
        <v>0</v>
      </c>
      <c r="J268" s="84" t="b">
        <f>IF(COUNTIF('Single focus area mapping'!C274, "T4")&gt;0, "T4")</f>
        <v>0</v>
      </c>
      <c r="K268" s="84" t="b">
        <f>IF(COUNTIF('Single focus area mapping'!C274, "T5")&gt;0, "T5")</f>
        <v>0</v>
      </c>
      <c r="L268" s="84" t="b">
        <f>IF(COUNTIF('Single focus area mapping'!C274, "T6")&gt;0, "T6")</f>
        <v>0</v>
      </c>
      <c r="M268" s="84" t="b">
        <f>IF(COUNTIF('Single focus area mapping'!C274, "T7")&gt;0, "T7")</f>
        <v>0</v>
      </c>
      <c r="N268" s="85" t="b">
        <f>IF(COUNTIF('Single focus area mapping'!J274, "T1")&gt;0, "T1")</f>
        <v>0</v>
      </c>
      <c r="O268" s="27"/>
      <c r="P268" s="27"/>
      <c r="Q268" s="27"/>
      <c r="R268" s="27"/>
      <c r="S268" s="27"/>
      <c r="T268" s="27"/>
      <c r="U268" s="27"/>
      <c r="V268" s="27"/>
    </row>
    <row r="269" spans="1:22" s="28" customFormat="1" x14ac:dyDescent="0.45">
      <c r="A269" s="240"/>
      <c r="B269" s="237"/>
      <c r="C269" s="74" t="s">
        <v>246</v>
      </c>
      <c r="F269" s="74"/>
      <c r="G269" s="83" t="b">
        <f>IF(COUNTIF('Single focus area mapping'!C275, "T1")&gt;0, "T1")</f>
        <v>0</v>
      </c>
      <c r="H269" s="84" t="b">
        <f>IF(COUNTIF('Single focus area mapping'!C275, "T2")&gt;0, "T2")</f>
        <v>0</v>
      </c>
      <c r="I269" s="84" t="b">
        <f>IF(COUNTIF('Single focus area mapping'!C275, "T3")&gt;0, "T3")</f>
        <v>0</v>
      </c>
      <c r="J269" s="84" t="b">
        <f>IF(COUNTIF('Single focus area mapping'!C275, "T4")&gt;0, "T4")</f>
        <v>0</v>
      </c>
      <c r="K269" s="84" t="b">
        <f>IF(COUNTIF('Single focus area mapping'!C275, "T5")&gt;0, "T5")</f>
        <v>0</v>
      </c>
      <c r="L269" s="84" t="b">
        <f>IF(COUNTIF('Single focus area mapping'!C275, "T6")&gt;0, "T6")</f>
        <v>0</v>
      </c>
      <c r="M269" s="84" t="b">
        <f>IF(COUNTIF('Single focus area mapping'!C275, "T7")&gt;0, "T7")</f>
        <v>0</v>
      </c>
      <c r="N269" s="85" t="b">
        <f>IF(COUNTIF('Single focus area mapping'!J275, "T1")&gt;0, "T1")</f>
        <v>0</v>
      </c>
      <c r="O269" s="27"/>
      <c r="P269" s="27"/>
      <c r="Q269" s="27"/>
      <c r="R269" s="27"/>
      <c r="S269" s="27"/>
      <c r="T269" s="27"/>
      <c r="U269" s="27"/>
      <c r="V269" s="27"/>
    </row>
    <row r="270" spans="1:22" s="28" customFormat="1" x14ac:dyDescent="0.45">
      <c r="A270" s="240"/>
      <c r="B270" s="237"/>
      <c r="C270" s="74" t="s">
        <v>181</v>
      </c>
      <c r="F270" s="74"/>
      <c r="G270" s="83" t="b">
        <f>IF(COUNTIF('Single focus area mapping'!C276, "T1")&gt;0, "T1")</f>
        <v>0</v>
      </c>
      <c r="H270" s="84" t="b">
        <f>IF(COUNTIF('Single focus area mapping'!C276, "T2")&gt;0, "T2")</f>
        <v>0</v>
      </c>
      <c r="I270" s="84" t="b">
        <f>IF(COUNTIF('Single focus area mapping'!C276, "T3")&gt;0, "T3")</f>
        <v>0</v>
      </c>
      <c r="J270" s="84" t="b">
        <f>IF(COUNTIF('Single focus area mapping'!C276, "T4")&gt;0, "T4")</f>
        <v>0</v>
      </c>
      <c r="K270" s="84" t="b">
        <f>IF(COUNTIF('Single focus area mapping'!C276, "T5")&gt;0, "T5")</f>
        <v>0</v>
      </c>
      <c r="L270" s="84" t="b">
        <f>IF(COUNTIF('Single focus area mapping'!C276, "T6")&gt;0, "T6")</f>
        <v>0</v>
      </c>
      <c r="M270" s="84" t="b">
        <f>IF(COUNTIF('Single focus area mapping'!C276, "T7")&gt;0, "T7")</f>
        <v>0</v>
      </c>
      <c r="N270" s="85" t="b">
        <f>IF(COUNTIF('Single focus area mapping'!J276, "T1")&gt;0, "T1")</f>
        <v>0</v>
      </c>
      <c r="O270" s="27"/>
      <c r="P270" s="27"/>
      <c r="Q270" s="27"/>
      <c r="R270" s="27"/>
      <c r="S270" s="27"/>
      <c r="T270" s="27"/>
      <c r="U270" s="27"/>
      <c r="V270" s="27"/>
    </row>
    <row r="271" spans="1:22" s="28" customFormat="1" x14ac:dyDescent="0.45">
      <c r="A271" s="240"/>
      <c r="B271" s="237"/>
      <c r="C271" s="74" t="s">
        <v>247</v>
      </c>
      <c r="F271" s="74"/>
      <c r="G271" s="83" t="b">
        <f>IF(COUNTIF('Single focus area mapping'!C277, "T1")&gt;0, "T1")</f>
        <v>0</v>
      </c>
      <c r="H271" s="84" t="b">
        <f>IF(COUNTIF('Single focus area mapping'!C277, "T2")&gt;0, "T2")</f>
        <v>0</v>
      </c>
      <c r="I271" s="84" t="b">
        <f>IF(COUNTIF('Single focus area mapping'!C277, "T3")&gt;0, "T3")</f>
        <v>0</v>
      </c>
      <c r="J271" s="84" t="b">
        <f>IF(COUNTIF('Single focus area mapping'!C277, "T4")&gt;0, "T4")</f>
        <v>0</v>
      </c>
      <c r="K271" s="84" t="b">
        <f>IF(COUNTIF('Single focus area mapping'!C277, "T5")&gt;0, "T5")</f>
        <v>0</v>
      </c>
      <c r="L271" s="84" t="b">
        <f>IF(COUNTIF('Single focus area mapping'!C277, "T6")&gt;0, "T6")</f>
        <v>0</v>
      </c>
      <c r="M271" s="84" t="b">
        <f>IF(COUNTIF('Single focus area mapping'!C277, "T7")&gt;0, "T7")</f>
        <v>0</v>
      </c>
      <c r="N271" s="85" t="b">
        <f>IF(COUNTIF('Single focus area mapping'!J277, "T1")&gt;0, "T1")</f>
        <v>0</v>
      </c>
      <c r="O271" s="27"/>
      <c r="P271" s="27"/>
      <c r="Q271" s="27"/>
      <c r="R271" s="27"/>
      <c r="S271" s="27"/>
      <c r="T271" s="27"/>
      <c r="U271" s="27"/>
      <c r="V271" s="27"/>
    </row>
    <row r="272" spans="1:22" s="28" customFormat="1" ht="14.5" thickBot="1" x14ac:dyDescent="0.5">
      <c r="A272" s="241"/>
      <c r="B272" s="238"/>
      <c r="C272" s="77" t="s">
        <v>248</v>
      </c>
      <c r="D272" s="31"/>
      <c r="E272" s="31"/>
      <c r="F272" s="77"/>
      <c r="G272" s="89" t="b">
        <f>IF(COUNTIF('Single focus area mapping'!C278, "T1")&gt;0, "T1")</f>
        <v>0</v>
      </c>
      <c r="H272" s="90" t="b">
        <f>IF(COUNTIF('Single focus area mapping'!C278, "T2")&gt;0, "T2")</f>
        <v>0</v>
      </c>
      <c r="I272" s="90" t="b">
        <f>IF(COUNTIF('Single focus area mapping'!C278, "T3")&gt;0, "T3")</f>
        <v>0</v>
      </c>
      <c r="J272" s="90" t="b">
        <f>IF(COUNTIF('Single focus area mapping'!C278, "T4")&gt;0, "T4")</f>
        <v>0</v>
      </c>
      <c r="K272" s="90" t="b">
        <f>IF(COUNTIF('Single focus area mapping'!C278, "T5")&gt;0, "T5")</f>
        <v>0</v>
      </c>
      <c r="L272" s="90" t="b">
        <f>IF(COUNTIF('Single focus area mapping'!C278, "T6")&gt;0, "T6")</f>
        <v>0</v>
      </c>
      <c r="M272" s="90" t="b">
        <f>IF(COUNTIF('Single focus area mapping'!C278, "T7")&gt;0, "T7")</f>
        <v>0</v>
      </c>
      <c r="N272" s="91" t="b">
        <f>IF(COUNTIF('Single focus area mapping'!J278, "T1")&gt;0, "T1")</f>
        <v>0</v>
      </c>
      <c r="O272" s="27"/>
      <c r="P272" s="27"/>
      <c r="Q272" s="27"/>
      <c r="R272" s="27"/>
      <c r="S272" s="27"/>
      <c r="T272" s="27"/>
      <c r="U272" s="27"/>
      <c r="V272" s="27"/>
    </row>
  </sheetData>
  <mergeCells count="9">
    <mergeCell ref="A1:N1"/>
    <mergeCell ref="B133:B173"/>
    <mergeCell ref="B174:B225"/>
    <mergeCell ref="B226:B272"/>
    <mergeCell ref="A133:A272"/>
    <mergeCell ref="B3:B46"/>
    <mergeCell ref="B47:B87"/>
    <mergeCell ref="B88:B132"/>
    <mergeCell ref="A3:A132"/>
  </mergeCells>
  <phoneticPr fontId="5" type="noConversion"/>
  <conditionalFormatting sqref="C3:C738">
    <cfRule type="containsText" dxfId="101" priority="42" operator="containsText" text="Identifying and defining">
      <formula>NOT(ISERROR(SEARCH("Identifying and defining",C3)))</formula>
    </cfRule>
  </conditionalFormatting>
  <conditionalFormatting sqref="C3:C820">
    <cfRule type="containsText" dxfId="100" priority="41" operator="containsText" text="Producing and implementing">
      <formula>NOT(ISERROR(SEARCH("Producing and implementing",C3)))</formula>
    </cfRule>
    <cfRule type="containsText" dxfId="99" priority="40" operator="containsText" text="Researching and planning">
      <formula>NOT(ISERROR(SEARCH("Researching and planning",C3)))</formula>
    </cfRule>
    <cfRule type="containsText" dxfId="98" priority="39" operator="containsText" text="Testing and evaluating">
      <formula>NOT(ISERROR(SEARCH("Testing and evaluating",C3)))</formula>
    </cfRule>
  </conditionalFormatting>
  <conditionalFormatting sqref="F3">
    <cfRule type="cellIs" dxfId="97" priority="21" operator="between">
      <formula>0.75</formula>
      <formula>1</formula>
    </cfRule>
    <cfRule type="cellIs" dxfId="96" priority="24" operator="between">
      <formula>0</formula>
      <formula>0.25</formula>
    </cfRule>
    <cfRule type="cellIs" dxfId="95" priority="23" operator="between">
      <formula>0.3</formula>
      <formula>0.5</formula>
    </cfRule>
    <cfRule type="cellIs" dxfId="94" priority="22" operator="between">
      <formula>0.5</formula>
      <formula>0.75</formula>
    </cfRule>
  </conditionalFormatting>
  <conditionalFormatting sqref="F47">
    <cfRule type="cellIs" dxfId="93" priority="17" operator="between">
      <formula>0.75</formula>
      <formula>1</formula>
    </cfRule>
    <cfRule type="cellIs" dxfId="92" priority="18" operator="between">
      <formula>0.5</formula>
      <formula>0.75</formula>
    </cfRule>
    <cfRule type="cellIs" dxfId="91" priority="19" operator="between">
      <formula>0.3</formula>
      <formula>0.5</formula>
    </cfRule>
    <cfRule type="cellIs" dxfId="90" priority="20" operator="between">
      <formula>0</formula>
      <formula>0.25</formula>
    </cfRule>
  </conditionalFormatting>
  <conditionalFormatting sqref="F88">
    <cfRule type="cellIs" dxfId="89" priority="16" operator="between">
      <formula>0</formula>
      <formula>0.25</formula>
    </cfRule>
    <cfRule type="cellIs" dxfId="88" priority="15" operator="between">
      <formula>0.3</formula>
      <formula>0.5</formula>
    </cfRule>
    <cfRule type="cellIs" dxfId="87" priority="14" operator="between">
      <formula>0.5</formula>
      <formula>0.75</formula>
    </cfRule>
    <cfRule type="cellIs" dxfId="86" priority="13" operator="between">
      <formula>0.75</formula>
      <formula>1</formula>
    </cfRule>
  </conditionalFormatting>
  <conditionalFormatting sqref="F133">
    <cfRule type="cellIs" dxfId="85" priority="9" operator="between">
      <formula>0.75</formula>
      <formula>1</formula>
    </cfRule>
    <cfRule type="cellIs" dxfId="84" priority="12" operator="between">
      <formula>0</formula>
      <formula>0.25</formula>
    </cfRule>
    <cfRule type="cellIs" dxfId="83" priority="11" operator="between">
      <formula>0.3</formula>
      <formula>0.5</formula>
    </cfRule>
    <cfRule type="cellIs" dxfId="82" priority="10" operator="between">
      <formula>0.5</formula>
      <formula>0.75</formula>
    </cfRule>
  </conditionalFormatting>
  <conditionalFormatting sqref="F174">
    <cfRule type="cellIs" dxfId="81" priority="5" operator="between">
      <formula>0.75</formula>
      <formula>1</formula>
    </cfRule>
    <cfRule type="cellIs" dxfId="80" priority="6" operator="between">
      <formula>0.5</formula>
      <formula>0.75</formula>
    </cfRule>
    <cfRule type="cellIs" dxfId="79" priority="7" operator="between">
      <formula>0.3</formula>
      <formula>0.5</formula>
    </cfRule>
    <cfRule type="cellIs" dxfId="78" priority="8" operator="between">
      <formula>0</formula>
      <formula>0.25</formula>
    </cfRule>
  </conditionalFormatting>
  <conditionalFormatting sqref="F226">
    <cfRule type="cellIs" dxfId="77" priority="2" operator="between">
      <formula>0.5</formula>
      <formula>0.75</formula>
    </cfRule>
    <cfRule type="cellIs" dxfId="76" priority="3" operator="between">
      <formula>0.3</formula>
      <formula>0.5</formula>
    </cfRule>
    <cfRule type="cellIs" dxfId="75" priority="4" operator="between">
      <formula>0</formula>
      <formula>0.25</formula>
    </cfRule>
    <cfRule type="cellIs" dxfId="74" priority="1" operator="between">
      <formula>0.75</formula>
      <formula>1</formula>
    </cfRule>
  </conditionalFormatting>
  <conditionalFormatting sqref="G4:G15 N4:N15 G17:G20 N17:N20 G22:G40 N22:N40 G42:G46 N42:N46 G48:G55 N48:N55 G57:G64 N57:N64 G66:G80 N66:N80 G82:G87 N82:N87 G89:G97 N89:N97 G99:G110 N99:N110 G112:G124 N112:N124 G126:G132 N126:N132 G134:G141 N134:N141 G143:G155 N143:N155 G157:G166 N157:N166 G168:G173 N168:N173 G175:G182 N175:N182 G184:G195 N184:N195 G197:G218 N197:N218 G220:G225 N220:N225 G227:G234 N227:N234 G236:G252 N236:N252 G254:G265 N254:N265 G267:G272 N267:N272">
    <cfRule type="containsText" dxfId="73" priority="30" operator="containsText" text="T1">
      <formula>NOT(ISERROR(SEARCH("T1",G4)))</formula>
    </cfRule>
  </conditionalFormatting>
  <conditionalFormatting sqref="H4:H15 H17:H20 H22:H40 H42:H46 H48:H55 H57:H64 H66:H80 H82:H87 H89:H97 H99:H110 H112:H124 H126:H132 H134:H141 H143:H155 H157:H166 H168:H173 H175:H182 H184:H195 H197:H218 H220:H225 H227:H234 H236:H252 H254:H265 H267:H272">
    <cfRule type="containsText" dxfId="72" priority="29" operator="containsText" text="T2">
      <formula>NOT(ISERROR(SEARCH("T2",H4)))</formula>
    </cfRule>
  </conditionalFormatting>
  <conditionalFormatting sqref="I4:I15">
    <cfRule type="containsText" dxfId="71" priority="28" operator="containsText" text="T3">
      <formula>NOT(ISERROR(SEARCH("T3",I4)))</formula>
    </cfRule>
  </conditionalFormatting>
  <conditionalFormatting sqref="J4:J15">
    <cfRule type="containsText" dxfId="70" priority="27" operator="containsText" text="T4">
      <formula>NOT(ISERROR(SEARCH("T4",J4)))</formula>
    </cfRule>
  </conditionalFormatting>
  <conditionalFormatting sqref="K4:K15">
    <cfRule type="cellIs" dxfId="69" priority="26" operator="equal">
      <formula>"T5"</formula>
    </cfRule>
  </conditionalFormatting>
  <pageMargins left="0.7" right="0.7" top="0.75" bottom="0.75" header="0.3" footer="0.3"/>
  <pageSetup paperSize="9" scale="6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9BF49-D163-4AF7-9EDA-B0C898D39A8E}">
  <sheetPr>
    <tabColor theme="6" tint="-0.249977111117893"/>
  </sheetPr>
  <dimension ref="A1:F279"/>
  <sheetViews>
    <sheetView topLeftCell="A221" zoomScaleNormal="100" workbookViewId="0">
      <selection activeCell="D14" sqref="D14"/>
    </sheetView>
  </sheetViews>
  <sheetFormatPr defaultColWidth="9.0703125" defaultRowHeight="14" x14ac:dyDescent="0.3"/>
  <cols>
    <col min="1" max="1" width="10.7109375" style="1" customWidth="1"/>
    <col min="2" max="2" width="104.0703125" style="6" customWidth="1"/>
    <col min="3" max="3" width="9.0703125" style="5"/>
    <col min="4" max="4" width="9.7109375" style="5" bestFit="1" customWidth="1"/>
    <col min="5" max="5" width="18.2109375" style="6" customWidth="1"/>
    <col min="6" max="16384" width="9.0703125" style="1"/>
  </cols>
  <sheetData>
    <row r="1" spans="1:6" ht="28" customHeight="1" x14ac:dyDescent="0.3">
      <c r="A1" s="250" t="s">
        <v>263</v>
      </c>
      <c r="B1" s="250"/>
      <c r="C1" s="250"/>
      <c r="D1" s="250"/>
      <c r="E1" s="250"/>
      <c r="F1" s="50"/>
    </row>
    <row r="2" spans="1:6" ht="15.5" x14ac:dyDescent="0.35">
      <c r="A2" s="163" t="s">
        <v>2</v>
      </c>
      <c r="B2" s="164" t="s">
        <v>33</v>
      </c>
      <c r="C2" s="165" t="s">
        <v>249</v>
      </c>
      <c r="D2" s="166" t="s">
        <v>36</v>
      </c>
      <c r="E2" s="167" t="s">
        <v>264</v>
      </c>
    </row>
    <row r="3" spans="1:6" ht="16" thickBot="1" x14ac:dyDescent="0.35">
      <c r="A3" s="35"/>
      <c r="B3" s="55" t="s">
        <v>15</v>
      </c>
      <c r="C3" s="51"/>
      <c r="D3" s="52"/>
      <c r="E3" s="53"/>
    </row>
    <row r="4" spans="1:6" ht="15" customHeight="1" x14ac:dyDescent="0.3">
      <c r="A4" s="254" t="s">
        <v>14</v>
      </c>
      <c r="B4" s="155" t="s">
        <v>37</v>
      </c>
      <c r="C4" s="154"/>
      <c r="D4" s="156"/>
      <c r="E4" s="122"/>
    </row>
    <row r="5" spans="1:6" x14ac:dyDescent="0.3">
      <c r="A5" s="255"/>
      <c r="B5" s="152" t="s">
        <v>46</v>
      </c>
      <c r="C5" s="153"/>
      <c r="D5" s="153"/>
      <c r="E5" s="157" t="s">
        <v>4</v>
      </c>
    </row>
    <row r="6" spans="1:6" x14ac:dyDescent="0.3">
      <c r="A6" s="255"/>
      <c r="B6" s="57" t="s">
        <v>47</v>
      </c>
      <c r="C6" s="104"/>
      <c r="D6" s="104"/>
      <c r="E6" s="106" t="s">
        <v>5</v>
      </c>
    </row>
    <row r="7" spans="1:6" ht="28" x14ac:dyDescent="0.3">
      <c r="A7" s="255"/>
      <c r="B7" s="57" t="s">
        <v>48</v>
      </c>
      <c r="C7" s="104"/>
      <c r="D7" s="104"/>
      <c r="E7" s="106" t="s">
        <v>6</v>
      </c>
    </row>
    <row r="8" spans="1:6" ht="28" x14ac:dyDescent="0.3">
      <c r="A8" s="255"/>
      <c r="B8" s="57" t="s">
        <v>49</v>
      </c>
      <c r="C8" s="104"/>
      <c r="D8" s="104"/>
      <c r="E8" s="106" t="s">
        <v>7</v>
      </c>
    </row>
    <row r="9" spans="1:6" x14ac:dyDescent="0.3">
      <c r="A9" s="255"/>
      <c r="B9" s="57" t="s">
        <v>50</v>
      </c>
      <c r="C9" s="104"/>
      <c r="D9" s="104"/>
      <c r="E9" s="106" t="s">
        <v>8</v>
      </c>
    </row>
    <row r="10" spans="1:6" x14ac:dyDescent="0.3">
      <c r="A10" s="255"/>
      <c r="B10" s="57" t="s">
        <v>51</v>
      </c>
      <c r="C10" s="104"/>
      <c r="D10" s="104"/>
      <c r="E10" s="106" t="s">
        <v>12</v>
      </c>
    </row>
    <row r="11" spans="1:6" x14ac:dyDescent="0.3">
      <c r="A11" s="255"/>
      <c r="B11" s="57" t="s">
        <v>52</v>
      </c>
      <c r="C11" s="104"/>
      <c r="D11" s="104"/>
      <c r="E11" s="106"/>
    </row>
    <row r="12" spans="1:6" x14ac:dyDescent="0.3">
      <c r="A12" s="255"/>
      <c r="B12" s="57" t="s">
        <v>53</v>
      </c>
      <c r="C12" s="104"/>
      <c r="D12" s="104"/>
      <c r="E12" s="106"/>
    </row>
    <row r="13" spans="1:6" x14ac:dyDescent="0.3">
      <c r="A13" s="255"/>
      <c r="B13" s="57" t="s">
        <v>54</v>
      </c>
      <c r="C13" s="104"/>
      <c r="D13" s="104"/>
      <c r="E13" s="106"/>
    </row>
    <row r="14" spans="1:6" x14ac:dyDescent="0.3">
      <c r="A14" s="255"/>
      <c r="B14" s="57" t="s">
        <v>55</v>
      </c>
      <c r="C14" s="104"/>
      <c r="D14" s="104"/>
      <c r="E14" s="106"/>
    </row>
    <row r="15" spans="1:6" x14ac:dyDescent="0.3">
      <c r="A15" s="255"/>
      <c r="B15" s="57" t="s">
        <v>56</v>
      </c>
      <c r="C15" s="104"/>
      <c r="D15" s="104"/>
      <c r="E15" s="106"/>
    </row>
    <row r="16" spans="1:6" x14ac:dyDescent="0.3">
      <c r="A16" s="255"/>
      <c r="B16" s="57" t="s">
        <v>57</v>
      </c>
      <c r="C16" s="104"/>
      <c r="D16" s="104"/>
      <c r="E16" s="106"/>
    </row>
    <row r="17" spans="1:6" ht="15.5" x14ac:dyDescent="0.3">
      <c r="A17" s="255"/>
      <c r="B17" s="62" t="s">
        <v>58</v>
      </c>
      <c r="C17" s="102"/>
      <c r="D17" s="102"/>
      <c r="E17" s="107"/>
    </row>
    <row r="18" spans="1:6" x14ac:dyDescent="0.3">
      <c r="A18" s="255"/>
      <c r="B18" s="57" t="s">
        <v>59</v>
      </c>
      <c r="C18" s="104"/>
      <c r="D18" s="104"/>
      <c r="E18" s="106"/>
    </row>
    <row r="19" spans="1:6" ht="28" x14ac:dyDescent="0.3">
      <c r="A19" s="255"/>
      <c r="B19" s="57" t="s">
        <v>60</v>
      </c>
      <c r="C19" s="104"/>
      <c r="D19" s="104"/>
      <c r="E19" s="106"/>
    </row>
    <row r="20" spans="1:6" x14ac:dyDescent="0.3">
      <c r="A20" s="255"/>
      <c r="B20" s="57" t="s">
        <v>61</v>
      </c>
      <c r="C20" s="104"/>
      <c r="D20" s="104"/>
      <c r="E20" s="106"/>
    </row>
    <row r="21" spans="1:6" x14ac:dyDescent="0.3">
      <c r="A21" s="255"/>
      <c r="B21" s="57" t="s">
        <v>62</v>
      </c>
      <c r="C21" s="104"/>
      <c r="D21" s="104"/>
      <c r="E21" s="106"/>
    </row>
    <row r="22" spans="1:6" ht="15.5" x14ac:dyDescent="0.3">
      <c r="A22" s="255"/>
      <c r="B22" s="62" t="s">
        <v>63</v>
      </c>
      <c r="C22" s="102"/>
      <c r="D22" s="102"/>
      <c r="E22" s="107"/>
      <c r="F22" s="3"/>
    </row>
    <row r="23" spans="1:6" x14ac:dyDescent="0.3">
      <c r="A23" s="255"/>
      <c r="B23" s="57" t="s">
        <v>64</v>
      </c>
      <c r="C23" s="104"/>
      <c r="D23" s="104"/>
      <c r="E23" s="106"/>
    </row>
    <row r="24" spans="1:6" x14ac:dyDescent="0.3">
      <c r="A24" s="255"/>
      <c r="B24" s="57" t="s">
        <v>65</v>
      </c>
      <c r="C24" s="104"/>
      <c r="D24" s="104"/>
      <c r="E24" s="106"/>
    </row>
    <row r="25" spans="1:6" x14ac:dyDescent="0.3">
      <c r="A25" s="255"/>
      <c r="B25" s="57" t="s">
        <v>66</v>
      </c>
      <c r="C25" s="104"/>
      <c r="D25" s="104"/>
      <c r="E25" s="106"/>
    </row>
    <row r="26" spans="1:6" x14ac:dyDescent="0.3">
      <c r="A26" s="255"/>
      <c r="B26" s="57" t="s">
        <v>67</v>
      </c>
      <c r="C26" s="104"/>
      <c r="D26" s="104"/>
      <c r="E26" s="106"/>
    </row>
    <row r="27" spans="1:6" x14ac:dyDescent="0.3">
      <c r="A27" s="255"/>
      <c r="B27" s="57" t="s">
        <v>68</v>
      </c>
      <c r="C27" s="104"/>
      <c r="D27" s="104"/>
      <c r="E27" s="106"/>
    </row>
    <row r="28" spans="1:6" x14ac:dyDescent="0.3">
      <c r="A28" s="255"/>
      <c r="B28" s="57" t="s">
        <v>69</v>
      </c>
      <c r="C28" s="104"/>
      <c r="D28" s="104"/>
      <c r="E28" s="106"/>
    </row>
    <row r="29" spans="1:6" x14ac:dyDescent="0.3">
      <c r="A29" s="255"/>
      <c r="B29" s="57" t="s">
        <v>70</v>
      </c>
      <c r="C29" s="104"/>
      <c r="D29" s="104"/>
      <c r="E29" s="106"/>
    </row>
    <row r="30" spans="1:6" ht="28" x14ac:dyDescent="0.3">
      <c r="A30" s="255"/>
      <c r="B30" s="57" t="s">
        <v>71</v>
      </c>
      <c r="C30" s="104"/>
      <c r="D30" s="104"/>
      <c r="E30" s="106"/>
    </row>
    <row r="31" spans="1:6" x14ac:dyDescent="0.3">
      <c r="A31" s="255"/>
      <c r="B31" s="57" t="s">
        <v>72</v>
      </c>
      <c r="C31" s="104"/>
      <c r="D31" s="104"/>
      <c r="E31" s="106"/>
    </row>
    <row r="32" spans="1:6" x14ac:dyDescent="0.3">
      <c r="A32" s="255"/>
      <c r="B32" s="57" t="s">
        <v>73</v>
      </c>
      <c r="C32" s="104"/>
      <c r="D32" s="104"/>
      <c r="E32" s="106"/>
    </row>
    <row r="33" spans="1:5" x14ac:dyDescent="0.3">
      <c r="A33" s="255"/>
      <c r="B33" s="57" t="s">
        <v>74</v>
      </c>
      <c r="C33" s="104"/>
      <c r="D33" s="104"/>
      <c r="E33" s="106"/>
    </row>
    <row r="34" spans="1:5" x14ac:dyDescent="0.3">
      <c r="A34" s="255"/>
      <c r="B34" s="57" t="s">
        <v>75</v>
      </c>
      <c r="C34" s="104"/>
      <c r="D34" s="104"/>
      <c r="E34" s="106"/>
    </row>
    <row r="35" spans="1:5" x14ac:dyDescent="0.3">
      <c r="A35" s="255"/>
      <c r="B35" s="57" t="s">
        <v>76</v>
      </c>
      <c r="C35" s="104"/>
      <c r="D35" s="104"/>
      <c r="E35" s="106"/>
    </row>
    <row r="36" spans="1:5" x14ac:dyDescent="0.3">
      <c r="A36" s="255"/>
      <c r="B36" s="57" t="s">
        <v>77</v>
      </c>
      <c r="C36" s="104"/>
      <c r="D36" s="104"/>
      <c r="E36" s="106"/>
    </row>
    <row r="37" spans="1:5" x14ac:dyDescent="0.3">
      <c r="A37" s="255"/>
      <c r="B37" s="57" t="s">
        <v>78</v>
      </c>
      <c r="C37" s="104"/>
      <c r="D37" s="104"/>
      <c r="E37" s="106"/>
    </row>
    <row r="38" spans="1:5" x14ac:dyDescent="0.3">
      <c r="A38" s="255"/>
      <c r="B38" s="57" t="s">
        <v>79</v>
      </c>
      <c r="C38" s="104"/>
      <c r="D38" s="104"/>
      <c r="E38" s="106"/>
    </row>
    <row r="39" spans="1:5" x14ac:dyDescent="0.3">
      <c r="A39" s="255"/>
      <c r="B39" s="57" t="s">
        <v>80</v>
      </c>
      <c r="C39" s="104"/>
      <c r="D39" s="104"/>
      <c r="E39" s="106"/>
    </row>
    <row r="40" spans="1:5" x14ac:dyDescent="0.3">
      <c r="A40" s="255"/>
      <c r="B40" s="57" t="s">
        <v>81</v>
      </c>
      <c r="C40" s="104"/>
      <c r="D40" s="104"/>
      <c r="E40" s="106"/>
    </row>
    <row r="41" spans="1:5" x14ac:dyDescent="0.3">
      <c r="A41" s="255"/>
      <c r="B41" s="57" t="s">
        <v>82</v>
      </c>
      <c r="C41" s="104"/>
      <c r="D41" s="104"/>
      <c r="E41" s="106"/>
    </row>
    <row r="42" spans="1:5" ht="15.5" x14ac:dyDescent="0.3">
      <c r="A42" s="255"/>
      <c r="B42" s="62" t="s">
        <v>83</v>
      </c>
      <c r="C42" s="102"/>
      <c r="D42" s="102"/>
      <c r="E42" s="107"/>
    </row>
    <row r="43" spans="1:5" ht="28" x14ac:dyDescent="0.3">
      <c r="A43" s="255"/>
      <c r="B43" s="57" t="s">
        <v>84</v>
      </c>
      <c r="C43" s="104"/>
      <c r="D43" s="104"/>
      <c r="E43" s="106"/>
    </row>
    <row r="44" spans="1:5" x14ac:dyDescent="0.3">
      <c r="A44" s="255"/>
      <c r="B44" s="57" t="s">
        <v>85</v>
      </c>
      <c r="C44" s="104"/>
      <c r="D44" s="104"/>
      <c r="E44" s="106"/>
    </row>
    <row r="45" spans="1:5" x14ac:dyDescent="0.3">
      <c r="A45" s="255"/>
      <c r="B45" s="57" t="s">
        <v>86</v>
      </c>
      <c r="C45" s="104"/>
      <c r="D45" s="104"/>
      <c r="E45" s="106"/>
    </row>
    <row r="46" spans="1:5" x14ac:dyDescent="0.3">
      <c r="A46" s="255"/>
      <c r="B46" s="57" t="s">
        <v>87</v>
      </c>
      <c r="C46" s="104"/>
      <c r="D46" s="104"/>
      <c r="E46" s="106"/>
    </row>
    <row r="47" spans="1:5" x14ac:dyDescent="0.3">
      <c r="A47" s="255"/>
      <c r="B47" s="57" t="s">
        <v>88</v>
      </c>
      <c r="C47" s="104"/>
      <c r="D47" s="104"/>
      <c r="E47" s="106"/>
    </row>
    <row r="48" spans="1:5" ht="15.5" x14ac:dyDescent="0.35">
      <c r="A48" s="255"/>
      <c r="B48" s="213" t="s">
        <v>16</v>
      </c>
      <c r="C48" s="214"/>
      <c r="D48" s="214"/>
      <c r="E48" s="215"/>
    </row>
    <row r="49" spans="1:5" ht="15.5" x14ac:dyDescent="0.3">
      <c r="A49" s="255"/>
      <c r="B49" s="59" t="s">
        <v>37</v>
      </c>
      <c r="C49" s="102"/>
      <c r="D49" s="102"/>
      <c r="E49" s="107"/>
    </row>
    <row r="50" spans="1:5" x14ac:dyDescent="0.3">
      <c r="A50" s="255"/>
      <c r="B50" s="57" t="s">
        <v>89</v>
      </c>
      <c r="C50" s="104"/>
      <c r="D50" s="104"/>
      <c r="E50" s="106" t="s">
        <v>4</v>
      </c>
    </row>
    <row r="51" spans="1:5" x14ac:dyDescent="0.3">
      <c r="A51" s="255"/>
      <c r="B51" s="57" t="s">
        <v>90</v>
      </c>
      <c r="C51" s="104"/>
      <c r="D51" s="104"/>
      <c r="E51" s="106" t="s">
        <v>5</v>
      </c>
    </row>
    <row r="52" spans="1:5" ht="28" x14ac:dyDescent="0.3">
      <c r="A52" s="255"/>
      <c r="B52" s="57" t="s">
        <v>91</v>
      </c>
      <c r="C52" s="104"/>
      <c r="D52" s="104"/>
      <c r="E52" s="106" t="s">
        <v>6</v>
      </c>
    </row>
    <row r="53" spans="1:5" x14ac:dyDescent="0.3">
      <c r="A53" s="255"/>
      <c r="B53" s="57" t="s">
        <v>92</v>
      </c>
      <c r="C53" s="104"/>
      <c r="D53" s="104"/>
      <c r="E53" s="106" t="s">
        <v>8</v>
      </c>
    </row>
    <row r="54" spans="1:5" x14ac:dyDescent="0.3">
      <c r="A54" s="255"/>
      <c r="B54" s="57" t="s">
        <v>93</v>
      </c>
      <c r="C54" s="104"/>
      <c r="D54" s="104"/>
      <c r="E54" s="106" t="s">
        <v>9</v>
      </c>
    </row>
    <row r="55" spans="1:5" ht="28" x14ac:dyDescent="0.3">
      <c r="A55" s="255"/>
      <c r="B55" s="57" t="s">
        <v>94</v>
      </c>
      <c r="C55" s="104"/>
      <c r="D55" s="104"/>
      <c r="E55" s="106" t="s">
        <v>11</v>
      </c>
    </row>
    <row r="56" spans="1:5" ht="42" x14ac:dyDescent="0.3">
      <c r="A56" s="255"/>
      <c r="B56" s="57" t="s">
        <v>95</v>
      </c>
      <c r="C56" s="104"/>
      <c r="D56" s="104"/>
      <c r="E56" s="106" t="s">
        <v>12</v>
      </c>
    </row>
    <row r="57" spans="1:5" x14ac:dyDescent="0.3">
      <c r="A57" s="255"/>
      <c r="B57" s="57" t="s">
        <v>96</v>
      </c>
      <c r="C57" s="104"/>
      <c r="D57" s="104"/>
      <c r="E57" s="106" t="s">
        <v>13</v>
      </c>
    </row>
    <row r="58" spans="1:5" ht="15.5" x14ac:dyDescent="0.3">
      <c r="A58" s="255"/>
      <c r="B58" s="62" t="s">
        <v>58</v>
      </c>
      <c r="C58" s="102"/>
      <c r="D58" s="102"/>
      <c r="E58" s="107"/>
    </row>
    <row r="59" spans="1:5" x14ac:dyDescent="0.3">
      <c r="A59" s="255"/>
      <c r="B59" s="57" t="s">
        <v>97</v>
      </c>
      <c r="C59" s="104"/>
      <c r="D59" s="104"/>
      <c r="E59" s="106"/>
    </row>
    <row r="60" spans="1:5" x14ac:dyDescent="0.3">
      <c r="A60" s="255"/>
      <c r="B60" s="57" t="s">
        <v>98</v>
      </c>
      <c r="C60" s="104"/>
      <c r="D60" s="104"/>
      <c r="E60" s="106"/>
    </row>
    <row r="61" spans="1:5" x14ac:dyDescent="0.3">
      <c r="A61" s="255"/>
      <c r="B61" s="57" t="s">
        <v>99</v>
      </c>
      <c r="C61" s="104"/>
      <c r="D61" s="104"/>
      <c r="E61" s="106"/>
    </row>
    <row r="62" spans="1:5" x14ac:dyDescent="0.3">
      <c r="A62" s="255"/>
      <c r="B62" s="57" t="s">
        <v>100</v>
      </c>
      <c r="C62" s="104"/>
      <c r="D62" s="104"/>
      <c r="E62" s="106"/>
    </row>
    <row r="63" spans="1:5" x14ac:dyDescent="0.3">
      <c r="A63" s="255"/>
      <c r="B63" s="57" t="s">
        <v>101</v>
      </c>
      <c r="C63" s="104"/>
      <c r="D63" s="104"/>
      <c r="E63" s="106"/>
    </row>
    <row r="64" spans="1:5" x14ac:dyDescent="0.3">
      <c r="A64" s="255"/>
      <c r="B64" s="57" t="s">
        <v>102</v>
      </c>
      <c r="C64" s="104"/>
      <c r="D64" s="104"/>
      <c r="E64" s="106"/>
    </row>
    <row r="65" spans="1:5" ht="28" x14ac:dyDescent="0.3">
      <c r="A65" s="255"/>
      <c r="B65" s="57" t="s">
        <v>103</v>
      </c>
      <c r="C65" s="104"/>
      <c r="D65" s="104"/>
      <c r="E65" s="106"/>
    </row>
    <row r="66" spans="1:5" x14ac:dyDescent="0.3">
      <c r="A66" s="255"/>
      <c r="B66" s="57" t="s">
        <v>65</v>
      </c>
      <c r="C66" s="104"/>
      <c r="D66" s="104"/>
      <c r="E66" s="106"/>
    </row>
    <row r="67" spans="1:5" ht="15.5" x14ac:dyDescent="0.3">
      <c r="A67" s="255"/>
      <c r="B67" s="62" t="s">
        <v>63</v>
      </c>
      <c r="C67" s="102"/>
      <c r="D67" s="102"/>
      <c r="E67" s="107"/>
    </row>
    <row r="68" spans="1:5" x14ac:dyDescent="0.3">
      <c r="A68" s="255"/>
      <c r="B68" s="57" t="s">
        <v>104</v>
      </c>
      <c r="C68" s="104"/>
      <c r="D68" s="104"/>
      <c r="E68" s="106"/>
    </row>
    <row r="69" spans="1:5" x14ac:dyDescent="0.3">
      <c r="A69" s="255"/>
      <c r="B69" s="57" t="s">
        <v>105</v>
      </c>
      <c r="C69" s="104"/>
      <c r="D69" s="104"/>
      <c r="E69" s="106"/>
    </row>
    <row r="70" spans="1:5" x14ac:dyDescent="0.3">
      <c r="A70" s="255"/>
      <c r="B70" s="57" t="s">
        <v>106</v>
      </c>
      <c r="C70" s="104"/>
      <c r="D70" s="104"/>
      <c r="E70" s="106"/>
    </row>
    <row r="71" spans="1:5" x14ac:dyDescent="0.3">
      <c r="A71" s="255"/>
      <c r="B71" s="57" t="s">
        <v>107</v>
      </c>
      <c r="C71" s="104"/>
      <c r="D71" s="104"/>
      <c r="E71" s="106"/>
    </row>
    <row r="72" spans="1:5" x14ac:dyDescent="0.3">
      <c r="A72" s="255"/>
      <c r="B72" s="57" t="s">
        <v>108</v>
      </c>
      <c r="C72" s="104"/>
      <c r="D72" s="104"/>
      <c r="E72" s="106"/>
    </row>
    <row r="73" spans="1:5" ht="28" x14ac:dyDescent="0.3">
      <c r="A73" s="255"/>
      <c r="B73" s="57" t="s">
        <v>109</v>
      </c>
      <c r="C73" s="104"/>
      <c r="D73" s="104"/>
      <c r="E73" s="106"/>
    </row>
    <row r="74" spans="1:5" x14ac:dyDescent="0.3">
      <c r="A74" s="255"/>
      <c r="B74" s="57" t="s">
        <v>110</v>
      </c>
      <c r="C74" s="104"/>
      <c r="D74" s="104"/>
      <c r="E74" s="106"/>
    </row>
    <row r="75" spans="1:5" x14ac:dyDescent="0.3">
      <c r="A75" s="255"/>
      <c r="B75" s="57" t="s">
        <v>76</v>
      </c>
      <c r="C75" s="104"/>
      <c r="D75" s="104"/>
      <c r="E75" s="106"/>
    </row>
    <row r="76" spans="1:5" x14ac:dyDescent="0.3">
      <c r="A76" s="255"/>
      <c r="B76" s="57" t="s">
        <v>75</v>
      </c>
      <c r="C76" s="104"/>
      <c r="D76" s="104"/>
      <c r="E76" s="106"/>
    </row>
    <row r="77" spans="1:5" x14ac:dyDescent="0.3">
      <c r="A77" s="255"/>
      <c r="B77" s="57" t="s">
        <v>77</v>
      </c>
      <c r="C77" s="104"/>
      <c r="D77" s="104"/>
      <c r="E77" s="106"/>
    </row>
    <row r="78" spans="1:5" x14ac:dyDescent="0.3">
      <c r="A78" s="255"/>
      <c r="B78" s="57" t="s">
        <v>78</v>
      </c>
      <c r="C78" s="104"/>
      <c r="D78" s="104"/>
      <c r="E78" s="106"/>
    </row>
    <row r="79" spans="1:5" x14ac:dyDescent="0.3">
      <c r="A79" s="255"/>
      <c r="B79" s="57" t="s">
        <v>111</v>
      </c>
      <c r="C79" s="104"/>
      <c r="D79" s="104"/>
      <c r="E79" s="106"/>
    </row>
    <row r="80" spans="1:5" ht="28" x14ac:dyDescent="0.3">
      <c r="A80" s="255"/>
      <c r="B80" s="57" t="s">
        <v>112</v>
      </c>
      <c r="C80" s="104"/>
      <c r="D80" s="104"/>
      <c r="E80" s="106"/>
    </row>
    <row r="81" spans="1:5" ht="28" x14ac:dyDescent="0.3">
      <c r="A81" s="255"/>
      <c r="B81" s="57" t="s">
        <v>113</v>
      </c>
      <c r="C81" s="104"/>
      <c r="D81" s="104"/>
      <c r="E81" s="106"/>
    </row>
    <row r="82" spans="1:5" x14ac:dyDescent="0.3">
      <c r="A82" s="255"/>
      <c r="B82" s="57" t="s">
        <v>114</v>
      </c>
      <c r="C82" s="104"/>
      <c r="D82" s="104"/>
      <c r="E82" s="106"/>
    </row>
    <row r="83" spans="1:5" ht="15.5" x14ac:dyDescent="0.3">
      <c r="A83" s="255"/>
      <c r="B83" s="59" t="s">
        <v>83</v>
      </c>
      <c r="C83" s="102"/>
      <c r="D83" s="102"/>
      <c r="E83" s="107"/>
    </row>
    <row r="84" spans="1:5" x14ac:dyDescent="0.3">
      <c r="A84" s="255"/>
      <c r="B84" s="57" t="s">
        <v>115</v>
      </c>
      <c r="C84" s="104"/>
      <c r="D84" s="104"/>
      <c r="E84" s="106"/>
    </row>
    <row r="85" spans="1:5" x14ac:dyDescent="0.3">
      <c r="A85" s="255"/>
      <c r="B85" s="57" t="s">
        <v>116</v>
      </c>
      <c r="C85" s="104"/>
      <c r="D85" s="104"/>
      <c r="E85" s="106"/>
    </row>
    <row r="86" spans="1:5" x14ac:dyDescent="0.3">
      <c r="A86" s="255"/>
      <c r="B86" s="57" t="s">
        <v>117</v>
      </c>
      <c r="C86" s="104"/>
      <c r="D86" s="104"/>
      <c r="E86" s="106"/>
    </row>
    <row r="87" spans="1:5" x14ac:dyDescent="0.3">
      <c r="A87" s="255"/>
      <c r="B87" s="57" t="s">
        <v>118</v>
      </c>
      <c r="C87" s="104"/>
      <c r="D87" s="104"/>
      <c r="E87" s="106"/>
    </row>
    <row r="88" spans="1:5" x14ac:dyDescent="0.3">
      <c r="A88" s="255"/>
      <c r="B88" s="57" t="s">
        <v>119</v>
      </c>
      <c r="C88" s="104"/>
      <c r="D88" s="104"/>
      <c r="E88" s="106"/>
    </row>
    <row r="89" spans="1:5" x14ac:dyDescent="0.3">
      <c r="A89" s="255"/>
      <c r="B89" s="57" t="s">
        <v>120</v>
      </c>
      <c r="C89" s="104"/>
      <c r="D89" s="104"/>
      <c r="E89" s="106"/>
    </row>
    <row r="90" spans="1:5" ht="15.5" x14ac:dyDescent="0.35">
      <c r="A90" s="255"/>
      <c r="B90" s="204" t="s">
        <v>121</v>
      </c>
      <c r="C90" s="205"/>
      <c r="D90" s="205"/>
      <c r="E90" s="206"/>
    </row>
    <row r="91" spans="1:5" ht="15.5" x14ac:dyDescent="0.3">
      <c r="A91" s="255"/>
      <c r="B91" s="59" t="s">
        <v>37</v>
      </c>
      <c r="C91" s="102"/>
      <c r="D91" s="102"/>
      <c r="E91" s="107"/>
    </row>
    <row r="92" spans="1:5" x14ac:dyDescent="0.3">
      <c r="A92" s="255"/>
      <c r="B92" s="57" t="s">
        <v>122</v>
      </c>
      <c r="C92" s="104"/>
      <c r="D92" s="104"/>
      <c r="E92" s="106" t="s">
        <v>5</v>
      </c>
    </row>
    <row r="93" spans="1:5" x14ac:dyDescent="0.3">
      <c r="A93" s="255"/>
      <c r="B93" s="57" t="s">
        <v>123</v>
      </c>
      <c r="C93" s="104"/>
      <c r="D93" s="104"/>
      <c r="E93" s="106" t="s">
        <v>7</v>
      </c>
    </row>
    <row r="94" spans="1:5" x14ac:dyDescent="0.3">
      <c r="A94" s="255"/>
      <c r="B94" s="57" t="s">
        <v>124</v>
      </c>
      <c r="C94" s="104"/>
      <c r="D94" s="104"/>
      <c r="E94" s="106" t="s">
        <v>8</v>
      </c>
    </row>
    <row r="95" spans="1:5" ht="28" x14ac:dyDescent="0.3">
      <c r="A95" s="255"/>
      <c r="B95" s="57" t="s">
        <v>125</v>
      </c>
      <c r="C95" s="104"/>
      <c r="D95" s="104"/>
      <c r="E95" s="106" t="s">
        <v>9</v>
      </c>
    </row>
    <row r="96" spans="1:5" x14ac:dyDescent="0.3">
      <c r="A96" s="255"/>
      <c r="B96" s="57" t="s">
        <v>126</v>
      </c>
      <c r="C96" s="104"/>
      <c r="D96" s="104"/>
      <c r="E96" s="106" t="s">
        <v>11</v>
      </c>
    </row>
    <row r="97" spans="1:5" x14ac:dyDescent="0.3">
      <c r="A97" s="255"/>
      <c r="B97" s="57" t="s">
        <v>127</v>
      </c>
      <c r="C97" s="104"/>
      <c r="D97" s="104"/>
      <c r="E97" s="106" t="s">
        <v>12</v>
      </c>
    </row>
    <row r="98" spans="1:5" ht="28" x14ac:dyDescent="0.3">
      <c r="A98" s="255"/>
      <c r="B98" s="57" t="s">
        <v>128</v>
      </c>
      <c r="C98" s="104"/>
      <c r="D98" s="104"/>
      <c r="E98" s="106"/>
    </row>
    <row r="99" spans="1:5" x14ac:dyDescent="0.3">
      <c r="A99" s="255"/>
      <c r="B99" s="57" t="s">
        <v>129</v>
      </c>
      <c r="C99" s="104"/>
      <c r="D99" s="104"/>
      <c r="E99" s="106"/>
    </row>
    <row r="100" spans="1:5" x14ac:dyDescent="0.3">
      <c r="A100" s="255"/>
      <c r="B100" s="57" t="s">
        <v>130</v>
      </c>
      <c r="C100" s="104"/>
      <c r="D100" s="104"/>
      <c r="E100" s="106"/>
    </row>
    <row r="101" spans="1:5" ht="15.5" x14ac:dyDescent="0.3">
      <c r="A101" s="255"/>
      <c r="B101" s="59" t="s">
        <v>58</v>
      </c>
      <c r="C101" s="102"/>
      <c r="D101" s="102"/>
      <c r="E101" s="107"/>
    </row>
    <row r="102" spans="1:5" x14ac:dyDescent="0.3">
      <c r="A102" s="255"/>
      <c r="B102" s="57" t="s">
        <v>131</v>
      </c>
      <c r="C102" s="104"/>
      <c r="D102" s="104"/>
      <c r="E102" s="106"/>
    </row>
    <row r="103" spans="1:5" x14ac:dyDescent="0.3">
      <c r="A103" s="255"/>
      <c r="B103" s="57" t="s">
        <v>132</v>
      </c>
      <c r="C103" s="104"/>
      <c r="D103" s="104"/>
      <c r="E103" s="106"/>
    </row>
    <row r="104" spans="1:5" x14ac:dyDescent="0.3">
      <c r="A104" s="255"/>
      <c r="B104" s="57" t="s">
        <v>133</v>
      </c>
      <c r="C104" s="104"/>
      <c r="D104" s="104"/>
      <c r="E104" s="106"/>
    </row>
    <row r="105" spans="1:5" ht="28" x14ac:dyDescent="0.3">
      <c r="A105" s="255"/>
      <c r="B105" s="57" t="s">
        <v>134</v>
      </c>
      <c r="C105" s="104"/>
      <c r="D105" s="104"/>
      <c r="E105" s="106"/>
    </row>
    <row r="106" spans="1:5" x14ac:dyDescent="0.3">
      <c r="A106" s="255"/>
      <c r="B106" s="57" t="s">
        <v>110</v>
      </c>
      <c r="C106" s="104"/>
      <c r="D106" s="104"/>
      <c r="E106" s="106"/>
    </row>
    <row r="107" spans="1:5" x14ac:dyDescent="0.3">
      <c r="A107" s="255"/>
      <c r="B107" s="57" t="s">
        <v>74</v>
      </c>
      <c r="C107" s="104"/>
      <c r="D107" s="104"/>
      <c r="E107" s="106"/>
    </row>
    <row r="108" spans="1:5" x14ac:dyDescent="0.3">
      <c r="A108" s="255"/>
      <c r="B108" s="57" t="s">
        <v>135</v>
      </c>
      <c r="C108" s="104"/>
      <c r="D108" s="104"/>
      <c r="E108" s="106"/>
    </row>
    <row r="109" spans="1:5" x14ac:dyDescent="0.3">
      <c r="A109" s="255"/>
      <c r="B109" s="57" t="s">
        <v>136</v>
      </c>
      <c r="C109" s="104"/>
      <c r="D109" s="104"/>
      <c r="E109" s="106"/>
    </row>
    <row r="110" spans="1:5" x14ac:dyDescent="0.3">
      <c r="A110" s="255"/>
      <c r="B110" s="57" t="s">
        <v>137</v>
      </c>
      <c r="C110" s="104"/>
      <c r="D110" s="104"/>
      <c r="E110" s="106"/>
    </row>
    <row r="111" spans="1:5" x14ac:dyDescent="0.3">
      <c r="A111" s="255"/>
      <c r="B111" s="57" t="s">
        <v>138</v>
      </c>
      <c r="C111" s="104"/>
      <c r="D111" s="104"/>
      <c r="E111" s="106"/>
    </row>
    <row r="112" spans="1:5" ht="28" x14ac:dyDescent="0.3">
      <c r="A112" s="255"/>
      <c r="B112" s="57" t="s">
        <v>139</v>
      </c>
      <c r="C112" s="104"/>
      <c r="D112" s="104"/>
      <c r="E112" s="106"/>
    </row>
    <row r="113" spans="1:5" x14ac:dyDescent="0.3">
      <c r="A113" s="255"/>
      <c r="B113" s="57" t="s">
        <v>65</v>
      </c>
      <c r="C113" s="104"/>
      <c r="D113" s="104"/>
      <c r="E113" s="106"/>
    </row>
    <row r="114" spans="1:5" ht="15.5" x14ac:dyDescent="0.3">
      <c r="A114" s="255"/>
      <c r="B114" s="59" t="s">
        <v>63</v>
      </c>
      <c r="C114" s="102"/>
      <c r="D114" s="102"/>
      <c r="E114" s="107"/>
    </row>
    <row r="115" spans="1:5" x14ac:dyDescent="0.3">
      <c r="A115" s="255"/>
      <c r="B115" s="57" t="s">
        <v>140</v>
      </c>
      <c r="C115" s="104"/>
      <c r="D115" s="104"/>
      <c r="E115" s="106"/>
    </row>
    <row r="116" spans="1:5" x14ac:dyDescent="0.3">
      <c r="A116" s="255"/>
      <c r="B116" s="57" t="s">
        <v>108</v>
      </c>
      <c r="C116" s="104"/>
      <c r="D116" s="104"/>
      <c r="E116" s="106"/>
    </row>
    <row r="117" spans="1:5" x14ac:dyDescent="0.3">
      <c r="A117" s="255"/>
      <c r="B117" s="57" t="s">
        <v>141</v>
      </c>
      <c r="C117" s="104"/>
      <c r="D117" s="104"/>
      <c r="E117" s="106"/>
    </row>
    <row r="118" spans="1:5" x14ac:dyDescent="0.3">
      <c r="A118" s="255"/>
      <c r="B118" s="57" t="s">
        <v>142</v>
      </c>
      <c r="C118" s="104"/>
      <c r="D118" s="104"/>
      <c r="E118" s="106"/>
    </row>
    <row r="119" spans="1:5" ht="28" x14ac:dyDescent="0.3">
      <c r="A119" s="255"/>
      <c r="B119" s="57" t="s">
        <v>143</v>
      </c>
      <c r="C119" s="104"/>
      <c r="D119" s="104"/>
      <c r="E119" s="106"/>
    </row>
    <row r="120" spans="1:5" x14ac:dyDescent="0.3">
      <c r="A120" s="255"/>
      <c r="B120" s="57" t="s">
        <v>144</v>
      </c>
      <c r="C120" s="104"/>
      <c r="D120" s="104"/>
      <c r="E120" s="106"/>
    </row>
    <row r="121" spans="1:5" x14ac:dyDescent="0.3">
      <c r="A121" s="255"/>
      <c r="B121" s="57" t="s">
        <v>145</v>
      </c>
      <c r="C121" s="104"/>
      <c r="D121" s="104"/>
      <c r="E121" s="106"/>
    </row>
    <row r="122" spans="1:5" ht="28" x14ac:dyDescent="0.3">
      <c r="A122" s="255"/>
      <c r="B122" s="57" t="s">
        <v>113</v>
      </c>
      <c r="C122" s="104"/>
      <c r="D122" s="104"/>
      <c r="E122" s="106"/>
    </row>
    <row r="123" spans="1:5" x14ac:dyDescent="0.3">
      <c r="A123" s="255"/>
      <c r="B123" s="57" t="s">
        <v>79</v>
      </c>
      <c r="C123" s="104"/>
      <c r="D123" s="104"/>
      <c r="E123" s="106"/>
    </row>
    <row r="124" spans="1:5" x14ac:dyDescent="0.3">
      <c r="A124" s="255"/>
      <c r="B124" s="57" t="s">
        <v>81</v>
      </c>
      <c r="C124" s="104"/>
      <c r="D124" s="104"/>
      <c r="E124" s="106"/>
    </row>
    <row r="125" spans="1:5" x14ac:dyDescent="0.3">
      <c r="A125" s="255"/>
      <c r="B125" s="57" t="s">
        <v>146</v>
      </c>
      <c r="C125" s="104"/>
      <c r="D125" s="104"/>
      <c r="E125" s="106"/>
    </row>
    <row r="126" spans="1:5" x14ac:dyDescent="0.3">
      <c r="A126" s="255"/>
      <c r="B126" s="57" t="s">
        <v>76</v>
      </c>
      <c r="C126" s="104"/>
      <c r="D126" s="104"/>
      <c r="E126" s="106"/>
    </row>
    <row r="127" spans="1:5" x14ac:dyDescent="0.3">
      <c r="A127" s="255"/>
      <c r="B127" s="57" t="s">
        <v>75</v>
      </c>
      <c r="C127" s="104"/>
      <c r="D127" s="104"/>
      <c r="E127" s="106"/>
    </row>
    <row r="128" spans="1:5" ht="15.5" x14ac:dyDescent="0.3">
      <c r="A128" s="255"/>
      <c r="B128" s="59" t="s">
        <v>83</v>
      </c>
      <c r="C128" s="102"/>
      <c r="D128" s="102"/>
      <c r="E128" s="107"/>
    </row>
    <row r="129" spans="1:5" x14ac:dyDescent="0.3">
      <c r="A129" s="255"/>
      <c r="B129" s="57" t="s">
        <v>147</v>
      </c>
      <c r="C129" s="104"/>
      <c r="D129" s="104"/>
      <c r="E129" s="106"/>
    </row>
    <row r="130" spans="1:5" x14ac:dyDescent="0.3">
      <c r="A130" s="255"/>
      <c r="B130" s="57" t="s">
        <v>116</v>
      </c>
      <c r="C130" s="104"/>
      <c r="D130" s="104"/>
      <c r="E130" s="106"/>
    </row>
    <row r="131" spans="1:5" x14ac:dyDescent="0.3">
      <c r="A131" s="255"/>
      <c r="B131" s="57" t="s">
        <v>148</v>
      </c>
      <c r="C131" s="104"/>
      <c r="D131" s="104"/>
      <c r="E131" s="106"/>
    </row>
    <row r="132" spans="1:5" x14ac:dyDescent="0.3">
      <c r="A132" s="255"/>
      <c r="B132" s="57" t="s">
        <v>149</v>
      </c>
      <c r="C132" s="104"/>
      <c r="D132" s="104"/>
      <c r="E132" s="106"/>
    </row>
    <row r="133" spans="1:5" x14ac:dyDescent="0.3">
      <c r="A133" s="255"/>
      <c r="B133" s="57" t="s">
        <v>150</v>
      </c>
      <c r="C133" s="104"/>
      <c r="D133" s="104"/>
      <c r="E133" s="106"/>
    </row>
    <row r="134" spans="1:5" x14ac:dyDescent="0.3">
      <c r="A134" s="255"/>
      <c r="B134" s="57" t="s">
        <v>151</v>
      </c>
      <c r="C134" s="104"/>
      <c r="D134" s="104"/>
      <c r="E134" s="106"/>
    </row>
    <row r="135" spans="1:5" ht="14.5" thickBot="1" x14ac:dyDescent="0.35">
      <c r="A135" s="255"/>
      <c r="B135" s="57" t="s">
        <v>152</v>
      </c>
      <c r="C135" s="104"/>
      <c r="D135" s="104"/>
      <c r="E135" s="106"/>
    </row>
    <row r="136" spans="1:5" ht="15.5" x14ac:dyDescent="0.3">
      <c r="A136" s="251" t="s">
        <v>17</v>
      </c>
      <c r="B136" s="108" t="s">
        <v>18</v>
      </c>
      <c r="C136" s="123"/>
      <c r="D136" s="123"/>
      <c r="E136" s="124"/>
    </row>
    <row r="137" spans="1:5" ht="15.5" x14ac:dyDescent="0.3">
      <c r="A137" s="252"/>
      <c r="B137" s="59" t="s">
        <v>37</v>
      </c>
      <c r="C137" s="102"/>
      <c r="D137" s="102"/>
      <c r="E137" s="107"/>
    </row>
    <row r="138" spans="1:5" x14ac:dyDescent="0.3">
      <c r="A138" s="252"/>
      <c r="B138" s="57" t="s">
        <v>153</v>
      </c>
      <c r="C138" s="104"/>
      <c r="D138" s="104"/>
      <c r="E138" s="106" t="s">
        <v>5</v>
      </c>
    </row>
    <row r="139" spans="1:5" x14ac:dyDescent="0.3">
      <c r="A139" s="252"/>
      <c r="B139" s="57" t="s">
        <v>154</v>
      </c>
      <c r="C139" s="104"/>
      <c r="D139" s="104"/>
      <c r="E139" s="106" t="s">
        <v>6</v>
      </c>
    </row>
    <row r="140" spans="1:5" x14ac:dyDescent="0.3">
      <c r="A140" s="252"/>
      <c r="B140" s="57" t="s">
        <v>155</v>
      </c>
      <c r="C140" s="104"/>
      <c r="D140" s="104"/>
      <c r="E140" s="106" t="s">
        <v>7</v>
      </c>
    </row>
    <row r="141" spans="1:5" x14ac:dyDescent="0.3">
      <c r="A141" s="252"/>
      <c r="B141" s="57" t="s">
        <v>156</v>
      </c>
      <c r="C141" s="104"/>
      <c r="D141" s="104"/>
      <c r="E141" s="106" t="s">
        <v>10</v>
      </c>
    </row>
    <row r="142" spans="1:5" ht="28" x14ac:dyDescent="0.3">
      <c r="A142" s="252"/>
      <c r="B142" s="57" t="s">
        <v>157</v>
      </c>
      <c r="C142" s="104"/>
      <c r="D142" s="104"/>
      <c r="E142" s="106" t="s">
        <v>11</v>
      </c>
    </row>
    <row r="143" spans="1:5" x14ac:dyDescent="0.3">
      <c r="A143" s="252"/>
      <c r="B143" s="57" t="s">
        <v>158</v>
      </c>
      <c r="C143" s="104"/>
      <c r="D143" s="104"/>
      <c r="E143" s="106"/>
    </row>
    <row r="144" spans="1:5" x14ac:dyDescent="0.3">
      <c r="A144" s="252"/>
      <c r="B144" s="57" t="s">
        <v>159</v>
      </c>
      <c r="C144" s="104"/>
      <c r="D144" s="104"/>
      <c r="E144" s="106"/>
    </row>
    <row r="145" spans="1:5" ht="28" x14ac:dyDescent="0.3">
      <c r="A145" s="252"/>
      <c r="B145" s="57" t="s">
        <v>160</v>
      </c>
      <c r="C145" s="104"/>
      <c r="D145" s="104"/>
      <c r="E145" s="106"/>
    </row>
    <row r="146" spans="1:5" ht="15.5" x14ac:dyDescent="0.3">
      <c r="A146" s="252"/>
      <c r="B146" s="59" t="s">
        <v>58</v>
      </c>
      <c r="C146" s="102"/>
      <c r="D146" s="102"/>
      <c r="E146" s="107"/>
    </row>
    <row r="147" spans="1:5" x14ac:dyDescent="0.3">
      <c r="A147" s="252"/>
      <c r="B147" s="57" t="s">
        <v>161</v>
      </c>
      <c r="C147" s="104"/>
      <c r="D147" s="104"/>
      <c r="E147" s="106"/>
    </row>
    <row r="148" spans="1:5" x14ac:dyDescent="0.3">
      <c r="A148" s="252"/>
      <c r="B148" s="57" t="s">
        <v>162</v>
      </c>
      <c r="C148" s="104"/>
      <c r="D148" s="104"/>
      <c r="E148" s="106"/>
    </row>
    <row r="149" spans="1:5" x14ac:dyDescent="0.3">
      <c r="A149" s="252"/>
      <c r="B149" s="57" t="s">
        <v>65</v>
      </c>
      <c r="C149" s="104"/>
      <c r="D149" s="104"/>
      <c r="E149" s="106"/>
    </row>
    <row r="150" spans="1:5" x14ac:dyDescent="0.3">
      <c r="A150" s="252"/>
      <c r="B150" s="57" t="s">
        <v>163</v>
      </c>
      <c r="C150" s="104"/>
      <c r="D150" s="104"/>
      <c r="E150" s="106"/>
    </row>
    <row r="151" spans="1:5" x14ac:dyDescent="0.3">
      <c r="A151" s="252"/>
      <c r="B151" s="57" t="s">
        <v>164</v>
      </c>
      <c r="C151" s="104"/>
      <c r="D151" s="104"/>
      <c r="E151" s="106"/>
    </row>
    <row r="152" spans="1:5" x14ac:dyDescent="0.3">
      <c r="A152" s="252"/>
      <c r="B152" s="57" t="s">
        <v>165</v>
      </c>
      <c r="C152" s="104"/>
      <c r="D152" s="104"/>
      <c r="E152" s="106"/>
    </row>
    <row r="153" spans="1:5" x14ac:dyDescent="0.3">
      <c r="A153" s="252"/>
      <c r="B153" s="57" t="s">
        <v>166</v>
      </c>
      <c r="C153" s="104"/>
      <c r="D153" s="104"/>
      <c r="E153" s="106"/>
    </row>
    <row r="154" spans="1:5" x14ac:dyDescent="0.3">
      <c r="A154" s="252"/>
      <c r="B154" s="57" t="s">
        <v>167</v>
      </c>
      <c r="C154" s="104"/>
      <c r="D154" s="104"/>
      <c r="E154" s="106"/>
    </row>
    <row r="155" spans="1:5" ht="28" x14ac:dyDescent="0.3">
      <c r="A155" s="252"/>
      <c r="B155" s="57" t="s">
        <v>168</v>
      </c>
      <c r="C155" s="104"/>
      <c r="D155" s="104"/>
      <c r="E155" s="106"/>
    </row>
    <row r="156" spans="1:5" ht="28" x14ac:dyDescent="0.3">
      <c r="A156" s="252"/>
      <c r="B156" s="57" t="s">
        <v>169</v>
      </c>
      <c r="C156" s="104"/>
      <c r="D156" s="104"/>
      <c r="E156" s="106"/>
    </row>
    <row r="157" spans="1:5" x14ac:dyDescent="0.3">
      <c r="A157" s="252"/>
      <c r="B157" s="57" t="s">
        <v>170</v>
      </c>
      <c r="C157" s="104"/>
      <c r="D157" s="104"/>
      <c r="E157" s="106"/>
    </row>
    <row r="158" spans="1:5" x14ac:dyDescent="0.3">
      <c r="A158" s="252"/>
      <c r="B158" s="57" t="s">
        <v>171</v>
      </c>
      <c r="C158" s="104"/>
      <c r="D158" s="104"/>
      <c r="E158" s="106"/>
    </row>
    <row r="159" spans="1:5" x14ac:dyDescent="0.3">
      <c r="A159" s="252"/>
      <c r="B159" s="57" t="s">
        <v>172</v>
      </c>
      <c r="C159" s="104"/>
      <c r="D159" s="104"/>
      <c r="E159" s="106"/>
    </row>
    <row r="160" spans="1:5" ht="15.5" x14ac:dyDescent="0.3">
      <c r="A160" s="252"/>
      <c r="B160" s="59" t="s">
        <v>63</v>
      </c>
      <c r="C160" s="102"/>
      <c r="D160" s="102"/>
      <c r="E160" s="107"/>
    </row>
    <row r="161" spans="1:5" ht="28" x14ac:dyDescent="0.3">
      <c r="A161" s="252"/>
      <c r="B161" s="57" t="s">
        <v>173</v>
      </c>
      <c r="C161" s="104"/>
      <c r="D161" s="104"/>
      <c r="E161" s="106"/>
    </row>
    <row r="162" spans="1:5" x14ac:dyDescent="0.3">
      <c r="A162" s="252"/>
      <c r="B162" s="57" t="s">
        <v>174</v>
      </c>
      <c r="C162" s="104"/>
      <c r="D162" s="104"/>
      <c r="E162" s="106"/>
    </row>
    <row r="163" spans="1:5" x14ac:dyDescent="0.3">
      <c r="A163" s="252"/>
      <c r="B163" s="57" t="s">
        <v>175</v>
      </c>
      <c r="C163" s="104"/>
      <c r="D163" s="104"/>
      <c r="E163" s="106"/>
    </row>
    <row r="164" spans="1:5" x14ac:dyDescent="0.3">
      <c r="A164" s="252"/>
      <c r="B164" s="57" t="s">
        <v>176</v>
      </c>
      <c r="C164" s="104"/>
      <c r="D164" s="104"/>
      <c r="E164" s="106"/>
    </row>
    <row r="165" spans="1:5" x14ac:dyDescent="0.3">
      <c r="A165" s="252"/>
      <c r="B165" s="57" t="s">
        <v>97</v>
      </c>
      <c r="C165" s="104"/>
      <c r="D165" s="104"/>
      <c r="E165" s="106"/>
    </row>
    <row r="166" spans="1:5" x14ac:dyDescent="0.3">
      <c r="A166" s="252"/>
      <c r="B166" s="57" t="s">
        <v>177</v>
      </c>
      <c r="C166" s="104"/>
      <c r="D166" s="104"/>
      <c r="E166" s="106"/>
    </row>
    <row r="167" spans="1:5" x14ac:dyDescent="0.3">
      <c r="A167" s="252"/>
      <c r="B167" s="57" t="s">
        <v>178</v>
      </c>
      <c r="C167" s="104"/>
      <c r="D167" s="104"/>
      <c r="E167" s="106"/>
    </row>
    <row r="168" spans="1:5" x14ac:dyDescent="0.3">
      <c r="A168" s="252"/>
      <c r="B168" s="57" t="s">
        <v>179</v>
      </c>
      <c r="C168" s="104"/>
      <c r="D168" s="104"/>
      <c r="E168" s="106"/>
    </row>
    <row r="169" spans="1:5" x14ac:dyDescent="0.3">
      <c r="A169" s="252"/>
      <c r="B169" s="57" t="s">
        <v>76</v>
      </c>
      <c r="C169" s="104"/>
      <c r="D169" s="104"/>
      <c r="E169" s="106"/>
    </row>
    <row r="170" spans="1:5" x14ac:dyDescent="0.3">
      <c r="A170" s="252"/>
      <c r="B170" s="57" t="s">
        <v>75</v>
      </c>
      <c r="C170" s="104"/>
      <c r="D170" s="104"/>
      <c r="E170" s="106"/>
    </row>
    <row r="171" spans="1:5" ht="15.5" x14ac:dyDescent="0.3">
      <c r="A171" s="252"/>
      <c r="B171" s="59" t="s">
        <v>83</v>
      </c>
      <c r="C171" s="102"/>
      <c r="D171" s="102"/>
      <c r="E171" s="107"/>
    </row>
    <row r="172" spans="1:5" x14ac:dyDescent="0.3">
      <c r="A172" s="252"/>
      <c r="B172" s="57" t="s">
        <v>147</v>
      </c>
      <c r="C172" s="104"/>
      <c r="D172" s="104"/>
      <c r="E172" s="106"/>
    </row>
    <row r="173" spans="1:5" x14ac:dyDescent="0.3">
      <c r="A173" s="252"/>
      <c r="B173" s="57" t="s">
        <v>180</v>
      </c>
      <c r="C173" s="104"/>
      <c r="D173" s="104"/>
      <c r="E173" s="106"/>
    </row>
    <row r="174" spans="1:5" x14ac:dyDescent="0.3">
      <c r="A174" s="252"/>
      <c r="B174" s="57" t="s">
        <v>181</v>
      </c>
      <c r="C174" s="104"/>
      <c r="D174" s="104"/>
      <c r="E174" s="106"/>
    </row>
    <row r="175" spans="1:5" x14ac:dyDescent="0.3">
      <c r="A175" s="252"/>
      <c r="B175" s="57" t="s">
        <v>182</v>
      </c>
      <c r="C175" s="104"/>
      <c r="D175" s="104"/>
      <c r="E175" s="106"/>
    </row>
    <row r="176" spans="1:5" x14ac:dyDescent="0.3">
      <c r="A176" s="252"/>
      <c r="B176" s="57" t="s">
        <v>183</v>
      </c>
      <c r="C176" s="104"/>
      <c r="D176" s="104"/>
      <c r="E176" s="106"/>
    </row>
    <row r="177" spans="1:5" x14ac:dyDescent="0.3">
      <c r="A177" s="252"/>
      <c r="B177" s="57" t="s">
        <v>184</v>
      </c>
      <c r="C177" s="104"/>
      <c r="D177" s="104"/>
      <c r="E177" s="106"/>
    </row>
    <row r="178" spans="1:5" ht="15.5" x14ac:dyDescent="0.3">
      <c r="A178" s="252"/>
      <c r="B178" s="207" t="s">
        <v>19</v>
      </c>
      <c r="C178" s="208"/>
      <c r="D178" s="208"/>
      <c r="E178" s="209"/>
    </row>
    <row r="179" spans="1:5" ht="15.5" x14ac:dyDescent="0.3">
      <c r="A179" s="252"/>
      <c r="B179" s="59" t="s">
        <v>37</v>
      </c>
      <c r="C179" s="102"/>
      <c r="D179" s="102"/>
      <c r="E179" s="107"/>
    </row>
    <row r="180" spans="1:5" ht="28" x14ac:dyDescent="0.3">
      <c r="A180" s="252"/>
      <c r="B180" s="57" t="s">
        <v>185</v>
      </c>
      <c r="C180" s="104"/>
      <c r="D180" s="104"/>
      <c r="E180" s="106" t="s">
        <v>4</v>
      </c>
    </row>
    <row r="181" spans="1:5" ht="28" x14ac:dyDescent="0.3">
      <c r="A181" s="252"/>
      <c r="B181" s="57" t="s">
        <v>186</v>
      </c>
      <c r="C181" s="104"/>
      <c r="D181" s="104"/>
      <c r="E181" s="106" t="s">
        <v>5</v>
      </c>
    </row>
    <row r="182" spans="1:5" x14ac:dyDescent="0.3">
      <c r="A182" s="252"/>
      <c r="B182" s="57" t="s">
        <v>187</v>
      </c>
      <c r="C182" s="104"/>
      <c r="D182" s="104"/>
      <c r="E182" s="106" t="s">
        <v>6</v>
      </c>
    </row>
    <row r="183" spans="1:5" ht="28" x14ac:dyDescent="0.3">
      <c r="A183" s="252"/>
      <c r="B183" s="57" t="s">
        <v>188</v>
      </c>
      <c r="C183" s="104"/>
      <c r="D183" s="104"/>
      <c r="E183" s="106" t="s">
        <v>7</v>
      </c>
    </row>
    <row r="184" spans="1:5" x14ac:dyDescent="0.3">
      <c r="A184" s="252"/>
      <c r="B184" s="57" t="s">
        <v>189</v>
      </c>
      <c r="C184" s="104"/>
      <c r="D184" s="104"/>
      <c r="E184" s="106" t="s">
        <v>9</v>
      </c>
    </row>
    <row r="185" spans="1:5" x14ac:dyDescent="0.3">
      <c r="A185" s="252"/>
      <c r="B185" s="57" t="s">
        <v>190</v>
      </c>
      <c r="C185" s="104"/>
      <c r="D185" s="104"/>
      <c r="E185" s="106" t="s">
        <v>10</v>
      </c>
    </row>
    <row r="186" spans="1:5" ht="28" x14ac:dyDescent="0.3">
      <c r="A186" s="252"/>
      <c r="B186" s="57" t="s">
        <v>191</v>
      </c>
      <c r="C186" s="104"/>
      <c r="D186" s="104"/>
      <c r="E186" s="106" t="s">
        <v>11</v>
      </c>
    </row>
    <row r="187" spans="1:5" x14ac:dyDescent="0.3">
      <c r="A187" s="252"/>
      <c r="B187" s="57" t="s">
        <v>192</v>
      </c>
      <c r="C187" s="104"/>
      <c r="D187" s="104"/>
      <c r="E187" s="106" t="s">
        <v>13</v>
      </c>
    </row>
    <row r="188" spans="1:5" ht="15.5" x14ac:dyDescent="0.3">
      <c r="A188" s="252"/>
      <c r="B188" s="59" t="s">
        <v>58</v>
      </c>
      <c r="C188" s="102"/>
      <c r="D188" s="102"/>
      <c r="E188" s="107"/>
    </row>
    <row r="189" spans="1:5" x14ac:dyDescent="0.3">
      <c r="A189" s="252"/>
      <c r="B189" s="57" t="s">
        <v>193</v>
      </c>
      <c r="C189" s="104"/>
      <c r="D189" s="104"/>
      <c r="E189" s="106"/>
    </row>
    <row r="190" spans="1:5" x14ac:dyDescent="0.3">
      <c r="A190" s="252"/>
      <c r="B190" s="57" t="s">
        <v>194</v>
      </c>
      <c r="C190" s="104"/>
      <c r="D190" s="104"/>
      <c r="E190" s="106"/>
    </row>
    <row r="191" spans="1:5" x14ac:dyDescent="0.3">
      <c r="A191" s="252"/>
      <c r="B191" s="57" t="s">
        <v>102</v>
      </c>
      <c r="C191" s="104"/>
      <c r="D191" s="104"/>
      <c r="E191" s="106"/>
    </row>
    <row r="192" spans="1:5" x14ac:dyDescent="0.3">
      <c r="A192" s="252"/>
      <c r="B192" s="57" t="s">
        <v>195</v>
      </c>
      <c r="C192" s="104"/>
      <c r="D192" s="104"/>
      <c r="E192" s="106"/>
    </row>
    <row r="193" spans="1:5" x14ac:dyDescent="0.3">
      <c r="A193" s="252"/>
      <c r="B193" s="57" t="s">
        <v>196</v>
      </c>
      <c r="C193" s="104"/>
      <c r="D193" s="104"/>
      <c r="E193" s="106"/>
    </row>
    <row r="194" spans="1:5" x14ac:dyDescent="0.3">
      <c r="A194" s="252"/>
      <c r="B194" s="57" t="s">
        <v>197</v>
      </c>
      <c r="C194" s="104"/>
      <c r="D194" s="104"/>
      <c r="E194" s="106"/>
    </row>
    <row r="195" spans="1:5" x14ac:dyDescent="0.3">
      <c r="A195" s="252"/>
      <c r="B195" s="57" t="s">
        <v>65</v>
      </c>
      <c r="C195" s="104"/>
      <c r="D195" s="104"/>
      <c r="E195" s="106"/>
    </row>
    <row r="196" spans="1:5" ht="28" x14ac:dyDescent="0.3">
      <c r="A196" s="252"/>
      <c r="B196" s="57" t="s">
        <v>168</v>
      </c>
      <c r="C196" s="104"/>
      <c r="D196" s="104"/>
      <c r="E196" s="106"/>
    </row>
    <row r="197" spans="1:5" ht="28" x14ac:dyDescent="0.3">
      <c r="A197" s="252"/>
      <c r="B197" s="57" t="s">
        <v>169</v>
      </c>
      <c r="C197" s="104"/>
      <c r="D197" s="104"/>
      <c r="E197" s="106"/>
    </row>
    <row r="198" spans="1:5" x14ac:dyDescent="0.3">
      <c r="A198" s="252"/>
      <c r="B198" s="57" t="s">
        <v>170</v>
      </c>
      <c r="C198" s="104"/>
      <c r="D198" s="104"/>
      <c r="E198" s="106"/>
    </row>
    <row r="199" spans="1:5" x14ac:dyDescent="0.3">
      <c r="A199" s="252"/>
      <c r="B199" s="57" t="s">
        <v>198</v>
      </c>
      <c r="C199" s="104"/>
      <c r="D199" s="104"/>
      <c r="E199" s="106"/>
    </row>
    <row r="200" spans="1:5" x14ac:dyDescent="0.3">
      <c r="A200" s="252"/>
      <c r="B200" s="57" t="s">
        <v>172</v>
      </c>
      <c r="C200" s="104"/>
      <c r="D200" s="104"/>
      <c r="E200" s="106"/>
    </row>
    <row r="201" spans="1:5" ht="15.5" x14ac:dyDescent="0.3">
      <c r="A201" s="252"/>
      <c r="B201" s="59" t="s">
        <v>63</v>
      </c>
      <c r="C201" s="102"/>
      <c r="D201" s="102"/>
      <c r="E201" s="107"/>
    </row>
    <row r="202" spans="1:5" ht="28" x14ac:dyDescent="0.3">
      <c r="A202" s="252"/>
      <c r="B202" s="57" t="s">
        <v>199</v>
      </c>
      <c r="C202" s="104"/>
      <c r="D202" s="104"/>
      <c r="E202" s="106"/>
    </row>
    <row r="203" spans="1:5" x14ac:dyDescent="0.3">
      <c r="A203" s="252"/>
      <c r="B203" s="57" t="s">
        <v>200</v>
      </c>
      <c r="C203" s="104"/>
      <c r="D203" s="104"/>
      <c r="E203" s="106"/>
    </row>
    <row r="204" spans="1:5" x14ac:dyDescent="0.3">
      <c r="A204" s="252"/>
      <c r="B204" s="57" t="s">
        <v>201</v>
      </c>
      <c r="C204" s="104"/>
      <c r="D204" s="104"/>
      <c r="E204" s="106"/>
    </row>
    <row r="205" spans="1:5" x14ac:dyDescent="0.3">
      <c r="A205" s="252"/>
      <c r="B205" s="57" t="s">
        <v>202</v>
      </c>
      <c r="C205" s="104"/>
      <c r="D205" s="104"/>
      <c r="E205" s="106"/>
    </row>
    <row r="206" spans="1:5" x14ac:dyDescent="0.3">
      <c r="A206" s="252"/>
      <c r="B206" s="57" t="s">
        <v>203</v>
      </c>
      <c r="C206" s="104"/>
      <c r="D206" s="104"/>
      <c r="E206" s="106"/>
    </row>
    <row r="207" spans="1:5" x14ac:dyDescent="0.3">
      <c r="A207" s="252"/>
      <c r="B207" s="57" t="s">
        <v>204</v>
      </c>
      <c r="C207" s="104"/>
      <c r="D207" s="104"/>
      <c r="E207" s="106"/>
    </row>
    <row r="208" spans="1:5" x14ac:dyDescent="0.3">
      <c r="A208" s="252"/>
      <c r="B208" s="57" t="s">
        <v>205</v>
      </c>
      <c r="C208" s="104"/>
      <c r="D208" s="104"/>
      <c r="E208" s="106"/>
    </row>
    <row r="209" spans="1:5" x14ac:dyDescent="0.3">
      <c r="A209" s="252"/>
      <c r="B209" s="57" t="s">
        <v>206</v>
      </c>
      <c r="C209" s="104"/>
      <c r="D209" s="104"/>
      <c r="E209" s="106"/>
    </row>
    <row r="210" spans="1:5" x14ac:dyDescent="0.3">
      <c r="A210" s="252"/>
      <c r="B210" s="57" t="s">
        <v>207</v>
      </c>
      <c r="C210" s="104"/>
      <c r="D210" s="104"/>
      <c r="E210" s="106"/>
    </row>
    <row r="211" spans="1:5" x14ac:dyDescent="0.3">
      <c r="A211" s="252"/>
      <c r="B211" s="57" t="s">
        <v>208</v>
      </c>
      <c r="C211" s="104"/>
      <c r="D211" s="104"/>
      <c r="E211" s="106"/>
    </row>
    <row r="212" spans="1:5" x14ac:dyDescent="0.3">
      <c r="A212" s="252"/>
      <c r="B212" s="57" t="s">
        <v>209</v>
      </c>
      <c r="C212" s="104"/>
      <c r="D212" s="104"/>
      <c r="E212" s="106"/>
    </row>
    <row r="213" spans="1:5" x14ac:dyDescent="0.3">
      <c r="A213" s="252"/>
      <c r="B213" s="57" t="s">
        <v>76</v>
      </c>
      <c r="C213" s="104"/>
      <c r="D213" s="104"/>
      <c r="E213" s="106"/>
    </row>
    <row r="214" spans="1:5" x14ac:dyDescent="0.3">
      <c r="A214" s="252"/>
      <c r="B214" s="57" t="s">
        <v>210</v>
      </c>
      <c r="C214" s="104"/>
      <c r="D214" s="104"/>
      <c r="E214" s="106"/>
    </row>
    <row r="215" spans="1:5" x14ac:dyDescent="0.3">
      <c r="A215" s="252"/>
      <c r="B215" s="57" t="s">
        <v>211</v>
      </c>
      <c r="C215" s="104"/>
      <c r="D215" s="104"/>
      <c r="E215" s="106"/>
    </row>
    <row r="216" spans="1:5" x14ac:dyDescent="0.3">
      <c r="A216" s="252"/>
      <c r="B216" s="57" t="s">
        <v>212</v>
      </c>
      <c r="C216" s="104"/>
      <c r="D216" s="104"/>
      <c r="E216" s="106"/>
    </row>
    <row r="217" spans="1:5" x14ac:dyDescent="0.3">
      <c r="A217" s="252"/>
      <c r="B217" s="57" t="s">
        <v>213</v>
      </c>
      <c r="C217" s="104"/>
      <c r="D217" s="104"/>
      <c r="E217" s="106"/>
    </row>
    <row r="218" spans="1:5" x14ac:dyDescent="0.3">
      <c r="A218" s="252"/>
      <c r="B218" s="57" t="s">
        <v>214</v>
      </c>
      <c r="C218" s="104"/>
      <c r="D218" s="104"/>
      <c r="E218" s="106"/>
    </row>
    <row r="219" spans="1:5" x14ac:dyDescent="0.3">
      <c r="A219" s="252"/>
      <c r="B219" s="57" t="s">
        <v>215</v>
      </c>
      <c r="C219" s="104"/>
      <c r="D219" s="104"/>
      <c r="E219" s="106"/>
    </row>
    <row r="220" spans="1:5" x14ac:dyDescent="0.3">
      <c r="A220" s="252"/>
      <c r="B220" s="57" t="s">
        <v>216</v>
      </c>
      <c r="C220" s="104"/>
      <c r="D220" s="104"/>
      <c r="E220" s="106"/>
    </row>
    <row r="221" spans="1:5" x14ac:dyDescent="0.3">
      <c r="A221" s="252"/>
      <c r="B221" s="57" t="s">
        <v>179</v>
      </c>
      <c r="C221" s="104"/>
      <c r="D221" s="104"/>
      <c r="E221" s="106"/>
    </row>
    <row r="222" spans="1:5" x14ac:dyDescent="0.3">
      <c r="A222" s="252"/>
      <c r="B222" s="57" t="s">
        <v>217</v>
      </c>
      <c r="C222" s="104"/>
      <c r="D222" s="104"/>
      <c r="E222" s="106"/>
    </row>
    <row r="223" spans="1:5" x14ac:dyDescent="0.3">
      <c r="A223" s="252"/>
      <c r="B223" s="57" t="s">
        <v>75</v>
      </c>
      <c r="C223" s="104"/>
      <c r="D223" s="104"/>
      <c r="E223" s="106"/>
    </row>
    <row r="224" spans="1:5" ht="15.5" x14ac:dyDescent="0.3">
      <c r="A224" s="252"/>
      <c r="B224" s="59" t="s">
        <v>83</v>
      </c>
      <c r="C224" s="102"/>
      <c r="D224" s="102"/>
      <c r="E224" s="107"/>
    </row>
    <row r="225" spans="1:5" x14ac:dyDescent="0.3">
      <c r="A225" s="252"/>
      <c r="B225" s="57" t="s">
        <v>147</v>
      </c>
      <c r="C225" s="104"/>
      <c r="D225" s="104"/>
      <c r="E225" s="106"/>
    </row>
    <row r="226" spans="1:5" x14ac:dyDescent="0.3">
      <c r="A226" s="252"/>
      <c r="B226" s="57" t="s">
        <v>116</v>
      </c>
      <c r="C226" s="104"/>
      <c r="D226" s="104"/>
      <c r="E226" s="106"/>
    </row>
    <row r="227" spans="1:5" x14ac:dyDescent="0.3">
      <c r="A227" s="252"/>
      <c r="B227" s="57" t="s">
        <v>181</v>
      </c>
      <c r="C227" s="104"/>
      <c r="D227" s="104"/>
      <c r="E227" s="106"/>
    </row>
    <row r="228" spans="1:5" x14ac:dyDescent="0.3">
      <c r="A228" s="252"/>
      <c r="B228" s="57" t="s">
        <v>218</v>
      </c>
      <c r="C228" s="104"/>
      <c r="D228" s="104"/>
      <c r="E228" s="106"/>
    </row>
    <row r="229" spans="1:5" x14ac:dyDescent="0.3">
      <c r="A229" s="252"/>
      <c r="B229" s="57" t="s">
        <v>219</v>
      </c>
      <c r="C229" s="104"/>
      <c r="D229" s="104"/>
      <c r="E229" s="106"/>
    </row>
    <row r="230" spans="1:5" x14ac:dyDescent="0.3">
      <c r="A230" s="252"/>
      <c r="B230" s="57" t="s">
        <v>220</v>
      </c>
      <c r="C230" s="104"/>
      <c r="D230" s="104"/>
      <c r="E230" s="106"/>
    </row>
    <row r="231" spans="1:5" ht="15.5" x14ac:dyDescent="0.35">
      <c r="A231" s="252"/>
      <c r="B231" s="210" t="s">
        <v>20</v>
      </c>
      <c r="C231" s="211"/>
      <c r="D231" s="211"/>
      <c r="E231" s="212"/>
    </row>
    <row r="232" spans="1:5" ht="15.5" x14ac:dyDescent="0.3">
      <c r="A232" s="252"/>
      <c r="B232" s="59" t="s">
        <v>37</v>
      </c>
      <c r="C232" s="102"/>
      <c r="D232" s="102"/>
      <c r="E232" s="107"/>
    </row>
    <row r="233" spans="1:5" x14ac:dyDescent="0.3">
      <c r="A233" s="252"/>
      <c r="B233" s="57" t="s">
        <v>221</v>
      </c>
      <c r="C233" s="104"/>
      <c r="D233" s="104"/>
      <c r="E233" s="106" t="s">
        <v>4</v>
      </c>
    </row>
    <row r="234" spans="1:5" ht="28" x14ac:dyDescent="0.3">
      <c r="A234" s="252"/>
      <c r="B234" s="57" t="s">
        <v>222</v>
      </c>
      <c r="C234" s="104"/>
      <c r="D234" s="104"/>
      <c r="E234" s="106" t="s">
        <v>5</v>
      </c>
    </row>
    <row r="235" spans="1:5" x14ac:dyDescent="0.3">
      <c r="A235" s="252"/>
      <c r="B235" s="57" t="s">
        <v>223</v>
      </c>
      <c r="C235" s="104"/>
      <c r="D235" s="104"/>
      <c r="E235" s="106" t="s">
        <v>6</v>
      </c>
    </row>
    <row r="236" spans="1:5" x14ac:dyDescent="0.3">
      <c r="A236" s="252"/>
      <c r="B236" s="57" t="s">
        <v>224</v>
      </c>
      <c r="C236" s="104"/>
      <c r="D236" s="104"/>
      <c r="E236" s="106" t="s">
        <v>7</v>
      </c>
    </row>
    <row r="237" spans="1:5" ht="28" x14ac:dyDescent="0.3">
      <c r="A237" s="252"/>
      <c r="B237" s="57" t="s">
        <v>225</v>
      </c>
      <c r="C237" s="104"/>
      <c r="D237" s="104"/>
      <c r="E237" s="106" t="s">
        <v>8</v>
      </c>
    </row>
    <row r="238" spans="1:5" x14ac:dyDescent="0.3">
      <c r="A238" s="252"/>
      <c r="B238" s="57" t="s">
        <v>226</v>
      </c>
      <c r="C238" s="104"/>
      <c r="D238" s="104"/>
      <c r="E238" s="106" t="s">
        <v>9</v>
      </c>
    </row>
    <row r="239" spans="1:5" x14ac:dyDescent="0.3">
      <c r="A239" s="252"/>
      <c r="B239" s="57" t="s">
        <v>227</v>
      </c>
      <c r="C239" s="104"/>
      <c r="D239" s="104"/>
      <c r="E239" s="106" t="s">
        <v>10</v>
      </c>
    </row>
    <row r="240" spans="1:5" ht="28" x14ac:dyDescent="0.3">
      <c r="A240" s="252"/>
      <c r="B240" s="57" t="s">
        <v>228</v>
      </c>
      <c r="C240" s="104"/>
      <c r="D240" s="104"/>
      <c r="E240" s="106" t="s">
        <v>13</v>
      </c>
    </row>
    <row r="241" spans="1:5" ht="15.5" x14ac:dyDescent="0.3">
      <c r="A241" s="252"/>
      <c r="B241" s="59" t="s">
        <v>58</v>
      </c>
      <c r="C241" s="102"/>
      <c r="D241" s="102"/>
      <c r="E241" s="107"/>
    </row>
    <row r="242" spans="1:5" x14ac:dyDescent="0.3">
      <c r="A242" s="252"/>
      <c r="B242" s="57" t="s">
        <v>229</v>
      </c>
      <c r="C242" s="104"/>
      <c r="D242" s="104"/>
      <c r="E242" s="106"/>
    </row>
    <row r="243" spans="1:5" x14ac:dyDescent="0.3">
      <c r="A243" s="252"/>
      <c r="B243" s="57" t="s">
        <v>230</v>
      </c>
      <c r="C243" s="104"/>
      <c r="D243" s="104"/>
      <c r="E243" s="106"/>
    </row>
    <row r="244" spans="1:5" x14ac:dyDescent="0.3">
      <c r="A244" s="252"/>
      <c r="B244" s="57" t="s">
        <v>231</v>
      </c>
      <c r="C244" s="104"/>
      <c r="D244" s="104"/>
      <c r="E244" s="106"/>
    </row>
    <row r="245" spans="1:5" x14ac:dyDescent="0.3">
      <c r="A245" s="252"/>
      <c r="B245" s="57" t="s">
        <v>232</v>
      </c>
      <c r="C245" s="104"/>
      <c r="D245" s="104"/>
      <c r="E245" s="106"/>
    </row>
    <row r="246" spans="1:5" x14ac:dyDescent="0.3">
      <c r="A246" s="252"/>
      <c r="B246" s="57" t="s">
        <v>65</v>
      </c>
      <c r="C246" s="104"/>
      <c r="D246" s="104"/>
      <c r="E246" s="106"/>
    </row>
    <row r="247" spans="1:5" ht="28" x14ac:dyDescent="0.3">
      <c r="A247" s="252"/>
      <c r="B247" s="57" t="s">
        <v>168</v>
      </c>
      <c r="C247" s="104"/>
      <c r="D247" s="104"/>
      <c r="E247" s="106"/>
    </row>
    <row r="248" spans="1:5" ht="28" x14ac:dyDescent="0.3">
      <c r="A248" s="252"/>
      <c r="B248" s="57" t="s">
        <v>233</v>
      </c>
      <c r="C248" s="104"/>
      <c r="D248" s="104"/>
      <c r="E248" s="106"/>
    </row>
    <row r="249" spans="1:5" x14ac:dyDescent="0.3">
      <c r="A249" s="252"/>
      <c r="B249" s="57" t="s">
        <v>234</v>
      </c>
      <c r="C249" s="104"/>
      <c r="D249" s="104"/>
      <c r="E249" s="106"/>
    </row>
    <row r="250" spans="1:5" x14ac:dyDescent="0.3">
      <c r="A250" s="252"/>
      <c r="B250" s="57" t="s">
        <v>170</v>
      </c>
      <c r="C250" s="104"/>
      <c r="D250" s="104"/>
      <c r="E250" s="106"/>
    </row>
    <row r="251" spans="1:5" x14ac:dyDescent="0.3">
      <c r="A251" s="252"/>
      <c r="B251" s="57" t="s">
        <v>235</v>
      </c>
      <c r="C251" s="104"/>
      <c r="D251" s="104"/>
      <c r="E251" s="106"/>
    </row>
    <row r="252" spans="1:5" x14ac:dyDescent="0.3">
      <c r="A252" s="252"/>
      <c r="B252" s="57" t="s">
        <v>236</v>
      </c>
      <c r="C252" s="104"/>
      <c r="D252" s="104"/>
      <c r="E252" s="106"/>
    </row>
    <row r="253" spans="1:5" x14ac:dyDescent="0.3">
      <c r="A253" s="252"/>
      <c r="B253" s="57" t="s">
        <v>237</v>
      </c>
      <c r="C253" s="104"/>
      <c r="D253" s="104"/>
      <c r="E253" s="106"/>
    </row>
    <row r="254" spans="1:5" x14ac:dyDescent="0.3">
      <c r="A254" s="252"/>
      <c r="B254" s="57" t="s">
        <v>238</v>
      </c>
      <c r="C254" s="104"/>
      <c r="D254" s="104"/>
      <c r="E254" s="106"/>
    </row>
    <row r="255" spans="1:5" x14ac:dyDescent="0.3">
      <c r="A255" s="252"/>
      <c r="B255" s="57" t="s">
        <v>172</v>
      </c>
      <c r="C255" s="104"/>
      <c r="D255" s="104"/>
      <c r="E255" s="106"/>
    </row>
    <row r="256" spans="1:5" ht="28" x14ac:dyDescent="0.3">
      <c r="A256" s="252"/>
      <c r="B256" s="57" t="s">
        <v>239</v>
      </c>
      <c r="C256" s="104"/>
      <c r="D256" s="104"/>
      <c r="E256" s="106"/>
    </row>
    <row r="257" spans="1:5" x14ac:dyDescent="0.3">
      <c r="A257" s="252"/>
      <c r="B257" s="57" t="s">
        <v>174</v>
      </c>
      <c r="C257" s="104"/>
      <c r="D257" s="104"/>
      <c r="E257" s="106"/>
    </row>
    <row r="258" spans="1:5" x14ac:dyDescent="0.3">
      <c r="A258" s="252"/>
      <c r="B258" s="57" t="s">
        <v>97</v>
      </c>
      <c r="C258" s="104"/>
      <c r="D258" s="104"/>
      <c r="E258" s="106"/>
    </row>
    <row r="259" spans="1:5" ht="15.5" x14ac:dyDescent="0.3">
      <c r="A259" s="252"/>
      <c r="B259" s="59" t="s">
        <v>63</v>
      </c>
      <c r="C259" s="102"/>
      <c r="D259" s="102"/>
      <c r="E259" s="107"/>
    </row>
    <row r="260" spans="1:5" x14ac:dyDescent="0.3">
      <c r="A260" s="252"/>
      <c r="B260" s="57" t="s">
        <v>240</v>
      </c>
      <c r="C260" s="104"/>
      <c r="D260" s="104"/>
      <c r="E260" s="106"/>
    </row>
    <row r="261" spans="1:5" x14ac:dyDescent="0.3">
      <c r="A261" s="252"/>
      <c r="B261" s="57" t="s">
        <v>241</v>
      </c>
      <c r="C261" s="104"/>
      <c r="D261" s="104"/>
      <c r="E261" s="106"/>
    </row>
    <row r="262" spans="1:5" x14ac:dyDescent="0.3">
      <c r="A262" s="252"/>
      <c r="B262" s="57" t="s">
        <v>242</v>
      </c>
      <c r="C262" s="104"/>
      <c r="D262" s="104"/>
      <c r="E262" s="106"/>
    </row>
    <row r="263" spans="1:5" x14ac:dyDescent="0.3">
      <c r="A263" s="252"/>
      <c r="B263" s="57" t="s">
        <v>142</v>
      </c>
      <c r="C263" s="104"/>
      <c r="D263" s="104"/>
      <c r="E263" s="106"/>
    </row>
    <row r="264" spans="1:5" x14ac:dyDescent="0.3">
      <c r="A264" s="252"/>
      <c r="B264" s="57" t="s">
        <v>243</v>
      </c>
      <c r="C264" s="104"/>
      <c r="D264" s="104"/>
      <c r="E264" s="106"/>
    </row>
    <row r="265" spans="1:5" x14ac:dyDescent="0.3">
      <c r="A265" s="252"/>
      <c r="B265" s="57" t="s">
        <v>244</v>
      </c>
      <c r="C265" s="104"/>
      <c r="D265" s="104"/>
      <c r="E265" s="106"/>
    </row>
    <row r="266" spans="1:5" x14ac:dyDescent="0.3">
      <c r="A266" s="252"/>
      <c r="B266" s="57" t="s">
        <v>245</v>
      </c>
      <c r="C266" s="104"/>
      <c r="D266" s="104"/>
      <c r="E266" s="106"/>
    </row>
    <row r="267" spans="1:5" x14ac:dyDescent="0.3">
      <c r="A267" s="252"/>
      <c r="B267" s="57" t="s">
        <v>179</v>
      </c>
      <c r="C267" s="104"/>
      <c r="D267" s="104"/>
      <c r="E267" s="106"/>
    </row>
    <row r="268" spans="1:5" x14ac:dyDescent="0.3">
      <c r="A268" s="252"/>
      <c r="B268" s="57" t="s">
        <v>192</v>
      </c>
      <c r="C268" s="104"/>
      <c r="D268" s="104"/>
      <c r="E268" s="106"/>
    </row>
    <row r="269" spans="1:5" x14ac:dyDescent="0.3">
      <c r="A269" s="252"/>
      <c r="B269" s="57" t="s">
        <v>217</v>
      </c>
      <c r="C269" s="104"/>
      <c r="D269" s="104"/>
      <c r="E269" s="106"/>
    </row>
    <row r="270" spans="1:5" x14ac:dyDescent="0.3">
      <c r="A270" s="252"/>
      <c r="B270" s="57" t="s">
        <v>76</v>
      </c>
      <c r="C270" s="104"/>
      <c r="D270" s="104"/>
      <c r="E270" s="106"/>
    </row>
    <row r="271" spans="1:5" x14ac:dyDescent="0.3">
      <c r="A271" s="252"/>
      <c r="B271" s="57" t="s">
        <v>75</v>
      </c>
      <c r="C271" s="104"/>
      <c r="D271" s="104"/>
      <c r="E271" s="106"/>
    </row>
    <row r="272" spans="1:5" ht="15.5" x14ac:dyDescent="0.3">
      <c r="A272" s="252"/>
      <c r="B272" s="59" t="s">
        <v>83</v>
      </c>
      <c r="C272" s="102"/>
      <c r="D272" s="102"/>
      <c r="E272" s="107"/>
    </row>
    <row r="273" spans="1:5" x14ac:dyDescent="0.3">
      <c r="A273" s="252"/>
      <c r="B273" s="57" t="s">
        <v>147</v>
      </c>
      <c r="C273" s="104"/>
      <c r="D273" s="104"/>
      <c r="E273" s="106"/>
    </row>
    <row r="274" spans="1:5" x14ac:dyDescent="0.3">
      <c r="A274" s="252"/>
      <c r="B274" s="57" t="s">
        <v>116</v>
      </c>
      <c r="C274" s="104"/>
      <c r="D274" s="104"/>
      <c r="E274" s="106"/>
    </row>
    <row r="275" spans="1:5" x14ac:dyDescent="0.3">
      <c r="A275" s="252"/>
      <c r="B275" s="57" t="s">
        <v>246</v>
      </c>
      <c r="C275" s="104"/>
      <c r="D275" s="104"/>
      <c r="E275" s="106"/>
    </row>
    <row r="276" spans="1:5" x14ac:dyDescent="0.3">
      <c r="A276" s="252"/>
      <c r="B276" s="57" t="s">
        <v>181</v>
      </c>
      <c r="C276" s="104"/>
      <c r="D276" s="104"/>
      <c r="E276" s="106"/>
    </row>
    <row r="277" spans="1:5" x14ac:dyDescent="0.3">
      <c r="A277" s="252"/>
      <c r="B277" s="57" t="s">
        <v>247</v>
      </c>
      <c r="C277" s="104"/>
      <c r="D277" s="104"/>
      <c r="E277" s="106"/>
    </row>
    <row r="278" spans="1:5" ht="14.5" thickBot="1" x14ac:dyDescent="0.35">
      <c r="A278" s="253"/>
      <c r="B278" s="63" t="s">
        <v>248</v>
      </c>
      <c r="C278" s="109"/>
      <c r="D278" s="109"/>
      <c r="E278" s="110"/>
    </row>
    <row r="279" spans="1:5" x14ac:dyDescent="0.3">
      <c r="A279" s="5"/>
      <c r="B279" s="37"/>
      <c r="D279" s="36"/>
      <c r="E279" s="37"/>
    </row>
  </sheetData>
  <mergeCells count="3">
    <mergeCell ref="A1:E1"/>
    <mergeCell ref="A136:A278"/>
    <mergeCell ref="A4:A135"/>
  </mergeCells>
  <conditionalFormatting sqref="B4:B230 B232:B278">
    <cfRule type="containsText" dxfId="68" priority="1" operator="containsText" text="Testing and evaluating">
      <formula>NOT(ISERROR(SEARCH("Testing and evaluating",B4)))</formula>
    </cfRule>
    <cfRule type="containsText" dxfId="67" priority="2" operator="containsText" text="Researching and planning">
      <formula>NOT(ISERROR(SEARCH("Researching and planning",B4)))</formula>
    </cfRule>
    <cfRule type="containsText" dxfId="66" priority="3" operator="containsText" text="Producing and implementing">
      <formula>NOT(ISERROR(SEARCH("Producing and implementing",B4)))</formula>
    </cfRule>
    <cfRule type="containsText" dxfId="65" priority="4" operator="containsText" text="Identifying and defining">
      <formula>NOT(ISERROR(SEARCH("Identifying and defining",B4)))</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9F058192-91C2-48BB-8C68-D19313D4AAA1}">
          <x14:formula1>
            <xm:f>'Dropdown data'!$A$3:$A$10</xm:f>
          </x14:formula1>
          <xm:sqref>C5:C47 C49:C89 C91:C230 C232:C696</xm:sqref>
        </x14:dataValidation>
        <x14:dataValidation type="list" allowBlank="1" showInputMessage="1" showErrorMessage="1" xr:uid="{869ED63D-118D-4400-8BD2-A7AD07188893}">
          <x14:formula1>
            <xm:f>'Dropdown data'!$B$3:$B$4</xm:f>
          </x14:formula1>
          <xm:sqref>D5:D47 D49:D89 D91:D230 D232:D501</xm:sqref>
        </x14:dataValidation>
        <x14:dataValidation type="list" allowBlank="1" showInputMessage="1" showErrorMessage="1" xr:uid="{688BE32E-A39A-4121-A9A3-11BEA00D8151}">
          <x14:formula1>
            <xm:f>'Dropdown data'!$D$3:$D$12</xm:f>
          </x14:formula1>
          <xm:sqref>E188:E230 E11:E47 E58:E89 E49 E91 E98:E137 E143:E179 E232 E241:E278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1F0AE-518B-4AEB-BCD8-543B749F0B3B}">
  <sheetPr>
    <tabColor theme="6" tint="0.59999389629810485"/>
  </sheetPr>
  <dimension ref="A1:O272"/>
  <sheetViews>
    <sheetView topLeftCell="A243" workbookViewId="0">
      <selection activeCell="L18" sqref="L18"/>
    </sheetView>
  </sheetViews>
  <sheetFormatPr defaultColWidth="8.7109375" defaultRowHeight="14" x14ac:dyDescent="0.3"/>
  <cols>
    <col min="1" max="2" width="10.7109375" style="1" customWidth="1"/>
    <col min="3" max="3" width="104.42578125" style="1" customWidth="1"/>
    <col min="4" max="4" width="0" style="1" hidden="1" customWidth="1"/>
    <col min="5" max="5" width="8.7109375" style="1" hidden="1" customWidth="1"/>
    <col min="6" max="6" width="8.7109375" style="1"/>
    <col min="7" max="7" width="6.5703125" style="1" customWidth="1"/>
    <col min="8" max="10" width="6.5703125" style="1" bestFit="1" customWidth="1"/>
    <col min="11" max="16384" width="8.7109375" style="1"/>
  </cols>
  <sheetData>
    <row r="1" spans="1:15" ht="28" customHeight="1" thickBot="1" x14ac:dyDescent="0.35">
      <c r="A1" s="256" t="s">
        <v>265</v>
      </c>
      <c r="B1" s="256"/>
      <c r="C1" s="256"/>
      <c r="D1" s="256"/>
      <c r="E1" s="256"/>
      <c r="F1" s="256"/>
      <c r="G1" s="256"/>
      <c r="H1" s="256"/>
      <c r="I1" s="256"/>
      <c r="J1" s="257"/>
    </row>
    <row r="2" spans="1:15" ht="15" customHeight="1" thickBot="1" x14ac:dyDescent="0.35">
      <c r="A2" s="168" t="s">
        <v>2</v>
      </c>
      <c r="B2" s="169" t="s">
        <v>32</v>
      </c>
      <c r="C2" s="170" t="s">
        <v>33</v>
      </c>
      <c r="D2" s="171" t="s">
        <v>251</v>
      </c>
      <c r="E2" s="172" t="s">
        <v>35</v>
      </c>
      <c r="F2" s="173" t="s">
        <v>36</v>
      </c>
      <c r="G2" s="173" t="s">
        <v>22</v>
      </c>
      <c r="H2" s="173" t="s">
        <v>23</v>
      </c>
      <c r="I2" s="173" t="s">
        <v>24</v>
      </c>
      <c r="J2" s="174" t="s">
        <v>25</v>
      </c>
      <c r="K2" s="39"/>
      <c r="L2" s="258"/>
      <c r="M2" s="258"/>
      <c r="N2" s="258"/>
      <c r="O2" s="258"/>
    </row>
    <row r="3" spans="1:15" ht="15.5" x14ac:dyDescent="0.3">
      <c r="A3" s="261" t="s">
        <v>14</v>
      </c>
      <c r="B3" s="270" t="s">
        <v>15</v>
      </c>
      <c r="C3" s="72" t="s">
        <v>37</v>
      </c>
      <c r="D3" s="146">
        <f>COUNTA('Blended focus area mapping'!B6:B17, 'Blended focus area mapping'!B19:B22, 'Blended focus area mapping'!B24:B42, 'Blended focus area mapping'!B44:B48, 'Blended focus area mapping'!B51:B58, 'Blended focus area mapping'!B60:B67, 'Blended focus area mapping'!B69:B83, 'Blended focus area mapping'!B85:B90, 'Blended focus area mapping'!B93:B101, 'Blended focus area mapping'!B103:B114, 'Blended focus area mapping'!B116:B128, 'Blended focus area mapping'!B130:B136, 'Blended focus area mapping'!B139:B146, 'Blended focus area mapping'!B148:B160, 'Blended focus area mapping'!B162:B171, 'Blended focus area mapping'!B173:B178, 'Blended focus area mapping'!B181:B188, 'Blended focus area mapping'!B190:B201, 'Blended focus area mapping'!B203:B224, 'Blended focus area mapping'!B226:B231, 'Blended focus area mapping'!B234:B241, 'Blended focus area mapping'!B243:B259, 'Blended focus area mapping'!B261:B272, 'Blended focus area mapping'!B274:B279)</f>
        <v>246</v>
      </c>
      <c r="E3" s="160">
        <f>COUNTIF('Blended focus area mapping'!D5:D279, "Completed")</f>
        <v>0</v>
      </c>
      <c r="F3" s="147">
        <f>E3/D3</f>
        <v>0</v>
      </c>
      <c r="G3" s="40"/>
      <c r="H3" s="40"/>
      <c r="I3" s="40"/>
      <c r="J3" s="41"/>
    </row>
    <row r="4" spans="1:15" x14ac:dyDescent="0.3">
      <c r="A4" s="262"/>
      <c r="B4" s="271"/>
      <c r="C4" s="74" t="s">
        <v>46</v>
      </c>
      <c r="D4" s="93"/>
      <c r="E4" s="93"/>
      <c r="F4" s="93"/>
      <c r="G4" s="56" t="b">
        <f>IF(COUNTIF('Blended focus area mapping'!C6, "Unit 1")&gt;0, "Unit 1")</f>
        <v>0</v>
      </c>
      <c r="H4" s="56" t="b">
        <f>IF(COUNTIF('Blended focus area mapping'!C6, "Unit 2")&gt;0, "Unit 2")</f>
        <v>0</v>
      </c>
      <c r="I4" s="56" t="b">
        <f>IF(COUNTIF('Blended focus area mapping'!C6, "Unit 3")&gt;0, "Unit 3")</f>
        <v>0</v>
      </c>
      <c r="J4" s="58" t="b">
        <f>IF(COUNTIF('Blended focus area mapping'!C6, "Unit 4")&gt;0, "Unit 4")</f>
        <v>0</v>
      </c>
    </row>
    <row r="5" spans="1:15" x14ac:dyDescent="0.3">
      <c r="A5" s="262"/>
      <c r="B5" s="271"/>
      <c r="C5" s="74" t="s">
        <v>47</v>
      </c>
      <c r="D5" s="93"/>
      <c r="E5" s="93"/>
      <c r="F5" s="93"/>
      <c r="G5" s="56" t="b">
        <f>IF(COUNTIF('Blended focus area mapping'!C7, "Unit 1")&gt;0, "Unit 1")</f>
        <v>0</v>
      </c>
      <c r="H5" s="56" t="b">
        <f>IF(COUNTIF('Blended focus area mapping'!C7, "Unit 2")&gt;0, "Unit 2")</f>
        <v>0</v>
      </c>
      <c r="I5" s="56" t="b">
        <f>IF(COUNTIF('Blended focus area mapping'!C7, "Unit 3")&gt;0, "Unit 3")</f>
        <v>0</v>
      </c>
      <c r="J5" s="58" t="b">
        <f>IF(COUNTIF('Blended focus area mapping'!C7, "Unit 4")&gt;0, "Unit 4")</f>
        <v>0</v>
      </c>
    </row>
    <row r="6" spans="1:15" ht="28" x14ac:dyDescent="0.3">
      <c r="A6" s="262"/>
      <c r="B6" s="271"/>
      <c r="C6" s="74" t="s">
        <v>48</v>
      </c>
      <c r="D6" s="93"/>
      <c r="E6" s="93"/>
      <c r="F6" s="93"/>
      <c r="G6" s="56" t="b">
        <f>IF(COUNTIF('Blended focus area mapping'!C8, "Unit 1")&gt;0, "Unit 1")</f>
        <v>0</v>
      </c>
      <c r="H6" s="56" t="b">
        <f>IF(COUNTIF('Blended focus area mapping'!C8, "Unit 2")&gt;0, "Unit 2")</f>
        <v>0</v>
      </c>
      <c r="I6" s="56" t="b">
        <f>IF(COUNTIF('Blended focus area mapping'!C8, "Unit 3")&gt;0, "Unit 3")</f>
        <v>0</v>
      </c>
      <c r="J6" s="58" t="b">
        <f>IF(COUNTIF('Blended focus area mapping'!C8, "Unit 4")&gt;0, "Unit 4")</f>
        <v>0</v>
      </c>
    </row>
    <row r="7" spans="1:15" ht="28" x14ac:dyDescent="0.3">
      <c r="A7" s="262"/>
      <c r="B7" s="271"/>
      <c r="C7" s="74" t="s">
        <v>49</v>
      </c>
      <c r="D7" s="93"/>
      <c r="E7" s="93"/>
      <c r="F7" s="93"/>
      <c r="G7" s="56" t="b">
        <f>IF(COUNTIF('Blended focus area mapping'!C9, "Unit 1")&gt;0, "Unit 1")</f>
        <v>0</v>
      </c>
      <c r="H7" s="56" t="b">
        <f>IF(COUNTIF('Blended focus area mapping'!C9, "Unit 2")&gt;0, "Unit 2")</f>
        <v>0</v>
      </c>
      <c r="I7" s="56" t="b">
        <f>IF(COUNTIF('Blended focus area mapping'!C9, "Unit 3")&gt;0, "Unit 3")</f>
        <v>0</v>
      </c>
      <c r="J7" s="58" t="b">
        <f>IF(COUNTIF('Blended focus area mapping'!C9, "Unit 4")&gt;0, "Unit 4")</f>
        <v>0</v>
      </c>
    </row>
    <row r="8" spans="1:15" x14ac:dyDescent="0.3">
      <c r="A8" s="262"/>
      <c r="B8" s="271"/>
      <c r="C8" s="74" t="s">
        <v>50</v>
      </c>
      <c r="D8" s="93"/>
      <c r="E8" s="93"/>
      <c r="F8" s="93"/>
      <c r="G8" s="56" t="b">
        <f>IF(COUNTIF('Blended focus area mapping'!C10, "Unit 1")&gt;0, "Unit 1")</f>
        <v>0</v>
      </c>
      <c r="H8" s="56" t="b">
        <f>IF(COUNTIF('Blended focus area mapping'!C10, "Unit 2")&gt;0, "Unit 2")</f>
        <v>0</v>
      </c>
      <c r="I8" s="56" t="b">
        <f>IF(COUNTIF('Blended focus area mapping'!C10, "Unit 3")&gt;0, "Unit 3")</f>
        <v>0</v>
      </c>
      <c r="J8" s="58" t="b">
        <f>IF(COUNTIF('Blended focus area mapping'!C10, "Unit 4")&gt;0, "Unit 4")</f>
        <v>0</v>
      </c>
    </row>
    <row r="9" spans="1:15" x14ac:dyDescent="0.3">
      <c r="A9" s="262"/>
      <c r="B9" s="271"/>
      <c r="C9" s="74" t="s">
        <v>51</v>
      </c>
      <c r="D9" s="93"/>
      <c r="E9" s="93"/>
      <c r="F9" s="93"/>
      <c r="G9" s="56" t="b">
        <f>IF(COUNTIF('Blended focus area mapping'!C11, "Unit 1")&gt;0, "Unit 1")</f>
        <v>0</v>
      </c>
      <c r="H9" s="56" t="b">
        <f>IF(COUNTIF('Blended focus area mapping'!C11, "Unit 2")&gt;0, "Unit 2")</f>
        <v>0</v>
      </c>
      <c r="I9" s="56" t="b">
        <f>IF(COUNTIF('Blended focus area mapping'!C11, "Unit 3")&gt;0, "Unit 3")</f>
        <v>0</v>
      </c>
      <c r="J9" s="58" t="b">
        <f>IF(COUNTIF('Blended focus area mapping'!C11, "Unit 4")&gt;0, "Unit 4")</f>
        <v>0</v>
      </c>
    </row>
    <row r="10" spans="1:15" x14ac:dyDescent="0.3">
      <c r="A10" s="262"/>
      <c r="B10" s="271"/>
      <c r="C10" s="74" t="s">
        <v>52</v>
      </c>
      <c r="D10" s="93"/>
      <c r="E10" s="93"/>
      <c r="F10" s="93"/>
      <c r="G10" s="56" t="b">
        <f>IF(COUNTIF('Blended focus area mapping'!C12, "Unit 1")&gt;0, "Unit 1")</f>
        <v>0</v>
      </c>
      <c r="H10" s="56" t="b">
        <f>IF(COUNTIF('Blended focus area mapping'!C12, "Unit 2")&gt;0, "Unit 2")</f>
        <v>0</v>
      </c>
      <c r="I10" s="56" t="b">
        <f>IF(COUNTIF('Blended focus area mapping'!C12, "Unit 3")&gt;0, "Unit 3")</f>
        <v>0</v>
      </c>
      <c r="J10" s="58" t="b">
        <f>IF(COUNTIF('Blended focus area mapping'!C12, "Unit 4")&gt;0, "Unit 4")</f>
        <v>0</v>
      </c>
    </row>
    <row r="11" spans="1:15" x14ac:dyDescent="0.3">
      <c r="A11" s="262"/>
      <c r="B11" s="271"/>
      <c r="C11" s="74" t="s">
        <v>53</v>
      </c>
      <c r="D11" s="93"/>
      <c r="E11" s="93"/>
      <c r="F11" s="93"/>
      <c r="G11" s="56" t="b">
        <f>IF(COUNTIF('Blended focus area mapping'!C13, "Unit 1")&gt;0, "Unit 1")</f>
        <v>0</v>
      </c>
      <c r="H11" s="56" t="b">
        <f>IF(COUNTIF('Blended focus area mapping'!C13, "Unit 2")&gt;0, "Unit 2")</f>
        <v>0</v>
      </c>
      <c r="I11" s="56" t="b">
        <f>IF(COUNTIF('Blended focus area mapping'!C13, "Unit 3")&gt;0, "Unit 3")</f>
        <v>0</v>
      </c>
      <c r="J11" s="58" t="b">
        <f>IF(COUNTIF('Blended focus area mapping'!C13, "Unit 4")&gt;0, "Unit 4")</f>
        <v>0</v>
      </c>
    </row>
    <row r="12" spans="1:15" x14ac:dyDescent="0.3">
      <c r="A12" s="262"/>
      <c r="B12" s="271"/>
      <c r="C12" s="74" t="s">
        <v>54</v>
      </c>
      <c r="D12" s="93"/>
      <c r="E12" s="93"/>
      <c r="F12" s="93"/>
      <c r="G12" s="56" t="b">
        <f>IF(COUNTIF('Blended focus area mapping'!C14, "Unit 1")&gt;0, "Unit 1")</f>
        <v>0</v>
      </c>
      <c r="H12" s="56" t="b">
        <f>IF(COUNTIF('Blended focus area mapping'!C14, "Unit 2")&gt;0, "Unit 2")</f>
        <v>0</v>
      </c>
      <c r="I12" s="56" t="b">
        <f>IF(COUNTIF('Blended focus area mapping'!C14, "Unit 3")&gt;0, "Unit 3")</f>
        <v>0</v>
      </c>
      <c r="J12" s="58" t="b">
        <f>IF(COUNTIF('Blended focus area mapping'!C14, "Unit 4")&gt;0, "Unit 4")</f>
        <v>0</v>
      </c>
    </row>
    <row r="13" spans="1:15" x14ac:dyDescent="0.3">
      <c r="A13" s="262"/>
      <c r="B13" s="271"/>
      <c r="C13" s="74" t="s">
        <v>55</v>
      </c>
      <c r="D13" s="93"/>
      <c r="E13" s="93"/>
      <c r="F13" s="93"/>
      <c r="G13" s="56" t="b">
        <f>IF(COUNTIF('Blended focus area mapping'!C15, "Unit 1")&gt;0, "Unit 1")</f>
        <v>0</v>
      </c>
      <c r="H13" s="56" t="b">
        <f>IF(COUNTIF('Blended focus area mapping'!C15, "Unit 2")&gt;0, "Unit 2")</f>
        <v>0</v>
      </c>
      <c r="I13" s="56" t="b">
        <f>IF(COUNTIF('Blended focus area mapping'!C15, "Unit 3")&gt;0, "Unit 3")</f>
        <v>0</v>
      </c>
      <c r="J13" s="58" t="b">
        <f>IF(COUNTIF('Blended focus area mapping'!C15, "Unit 4")&gt;0, "Unit 4")</f>
        <v>0</v>
      </c>
    </row>
    <row r="14" spans="1:15" x14ac:dyDescent="0.3">
      <c r="A14" s="262"/>
      <c r="B14" s="271"/>
      <c r="C14" s="74" t="s">
        <v>56</v>
      </c>
      <c r="D14" s="93"/>
      <c r="E14" s="93"/>
      <c r="F14" s="93"/>
      <c r="G14" s="56" t="b">
        <f>IF(COUNTIF('Blended focus area mapping'!C16, "Unit 1")&gt;0, "Unit 1")</f>
        <v>0</v>
      </c>
      <c r="H14" s="56" t="b">
        <f>IF(COUNTIF('Blended focus area mapping'!C16, "Unit 2")&gt;0, "Unit 2")</f>
        <v>0</v>
      </c>
      <c r="I14" s="56" t="b">
        <f>IF(COUNTIF('Blended focus area mapping'!C16, "Unit 3")&gt;0, "Unit 3")</f>
        <v>0</v>
      </c>
      <c r="J14" s="58" t="b">
        <f>IF(COUNTIF('Blended focus area mapping'!C16, "Unit 4")&gt;0, "Unit 4")</f>
        <v>0</v>
      </c>
    </row>
    <row r="15" spans="1:15" x14ac:dyDescent="0.3">
      <c r="A15" s="262"/>
      <c r="B15" s="271"/>
      <c r="C15" s="74" t="s">
        <v>57</v>
      </c>
      <c r="D15" s="93"/>
      <c r="E15" s="93"/>
      <c r="F15" s="93"/>
      <c r="G15" s="56" t="b">
        <f>IF(COUNTIF('Blended focus area mapping'!C17, "Unit 1")&gt;0, "Unit 1")</f>
        <v>0</v>
      </c>
      <c r="H15" s="56" t="b">
        <f>IF(COUNTIF('Blended focus area mapping'!C17, "Unit 2")&gt;0, "Unit 2")</f>
        <v>0</v>
      </c>
      <c r="I15" s="56" t="b">
        <f>IF(COUNTIF('Blended focus area mapping'!C17, "Unit 3")&gt;0, "Unit 3")</f>
        <v>0</v>
      </c>
      <c r="J15" s="58" t="b">
        <f>IF(COUNTIF('Blended focus area mapping'!C17, "Unit 4")&gt;0, "Unit 4")</f>
        <v>0</v>
      </c>
    </row>
    <row r="16" spans="1:15" ht="15.5" x14ac:dyDescent="0.3">
      <c r="A16" s="262"/>
      <c r="B16" s="271"/>
      <c r="C16" s="99" t="s">
        <v>58</v>
      </c>
      <c r="D16" s="40"/>
      <c r="E16" s="40"/>
      <c r="F16" s="40"/>
      <c r="G16" s="40"/>
      <c r="H16" s="40"/>
      <c r="I16" s="40"/>
      <c r="J16" s="41"/>
    </row>
    <row r="17" spans="1:10" x14ac:dyDescent="0.3">
      <c r="A17" s="262"/>
      <c r="B17" s="271"/>
      <c r="C17" s="74" t="s">
        <v>59</v>
      </c>
      <c r="D17" s="93"/>
      <c r="E17" s="93"/>
      <c r="F17" s="93"/>
      <c r="G17" s="56" t="b">
        <f>IF(COUNTIF('Blended focus area mapping'!C19, "Unit 1")&gt;0, "Unit 1")</f>
        <v>0</v>
      </c>
      <c r="H17" s="56" t="b">
        <f>IF(COUNTIF('Blended focus area mapping'!C19, "Unit 2")&gt;0, "Unit 2")</f>
        <v>0</v>
      </c>
      <c r="I17" s="56" t="b">
        <f>IF(COUNTIF('Blended focus area mapping'!C19, "Unit 3")&gt;0, "Unit 3")</f>
        <v>0</v>
      </c>
      <c r="J17" s="58" t="b">
        <f>IF(COUNTIF('Blended focus area mapping'!C19, "Unit 4")&gt;0, "Unit 4")</f>
        <v>0</v>
      </c>
    </row>
    <row r="18" spans="1:10" ht="28" x14ac:dyDescent="0.3">
      <c r="A18" s="262"/>
      <c r="B18" s="271"/>
      <c r="C18" s="74" t="s">
        <v>60</v>
      </c>
      <c r="D18" s="93"/>
      <c r="E18" s="93"/>
      <c r="F18" s="93"/>
      <c r="G18" s="56" t="b">
        <f>IF(COUNTIF('Blended focus area mapping'!C20, "Unit 1")&gt;0, "Unit 1")</f>
        <v>0</v>
      </c>
      <c r="H18" s="56" t="b">
        <f>IF(COUNTIF('Blended focus area mapping'!C20, "Unit 2")&gt;0, "Unit 2")</f>
        <v>0</v>
      </c>
      <c r="I18" s="56" t="b">
        <f>IF(COUNTIF('Blended focus area mapping'!C20, "Unit 3")&gt;0, "Unit 3")</f>
        <v>0</v>
      </c>
      <c r="J18" s="58" t="b">
        <f>IF(COUNTIF('Blended focus area mapping'!C20, "Unit 4")&gt;0, "Unit 4")</f>
        <v>0</v>
      </c>
    </row>
    <row r="19" spans="1:10" x14ac:dyDescent="0.3">
      <c r="A19" s="262"/>
      <c r="B19" s="271"/>
      <c r="C19" s="74" t="s">
        <v>61</v>
      </c>
      <c r="D19" s="93"/>
      <c r="E19" s="93"/>
      <c r="F19" s="93"/>
      <c r="G19" s="56" t="b">
        <f>IF(COUNTIF('Blended focus area mapping'!C21, "Unit 1")&gt;0, "Unit 1")</f>
        <v>0</v>
      </c>
      <c r="H19" s="56" t="b">
        <f>IF(COUNTIF('Blended focus area mapping'!C21, "Unit 2")&gt;0, "Unit 2")</f>
        <v>0</v>
      </c>
      <c r="I19" s="56" t="b">
        <f>IF(COUNTIF('Blended focus area mapping'!C21, "Unit 3")&gt;0, "Unit 3")</f>
        <v>0</v>
      </c>
      <c r="J19" s="58" t="b">
        <f>IF(COUNTIF('Blended focus area mapping'!C21, "Unit 4")&gt;0, "Unit 4")</f>
        <v>0</v>
      </c>
    </row>
    <row r="20" spans="1:10" x14ac:dyDescent="0.3">
      <c r="A20" s="262"/>
      <c r="B20" s="271"/>
      <c r="C20" s="74" t="s">
        <v>62</v>
      </c>
      <c r="D20" s="93"/>
      <c r="E20" s="93"/>
      <c r="F20" s="93"/>
      <c r="G20" s="56" t="b">
        <f>IF(COUNTIF('Blended focus area mapping'!C22, "Unit 1")&gt;0, "Unit 1")</f>
        <v>0</v>
      </c>
      <c r="H20" s="56" t="b">
        <f>IF(COUNTIF('Blended focus area mapping'!C22, "Unit 2")&gt;0, "Unit 2")</f>
        <v>0</v>
      </c>
      <c r="I20" s="56" t="b">
        <f>IF(COUNTIF('Blended focus area mapping'!C22, "Unit 3")&gt;0, "Unit 3")</f>
        <v>0</v>
      </c>
      <c r="J20" s="58" t="b">
        <f>IF(COUNTIF('Blended focus area mapping'!C22, "Unit 4")&gt;0, "Unit 4")</f>
        <v>0</v>
      </c>
    </row>
    <row r="21" spans="1:10" ht="15.5" x14ac:dyDescent="0.3">
      <c r="A21" s="262"/>
      <c r="B21" s="271"/>
      <c r="C21" s="99" t="s">
        <v>63</v>
      </c>
      <c r="D21" s="40"/>
      <c r="E21" s="40"/>
      <c r="F21" s="40"/>
      <c r="G21" s="40"/>
      <c r="H21" s="40"/>
      <c r="I21" s="40"/>
      <c r="J21" s="41"/>
    </row>
    <row r="22" spans="1:10" x14ac:dyDescent="0.3">
      <c r="A22" s="262"/>
      <c r="B22" s="271"/>
      <c r="C22" s="74" t="s">
        <v>64</v>
      </c>
      <c r="D22" s="93"/>
      <c r="E22" s="93"/>
      <c r="F22" s="93"/>
      <c r="G22" s="56" t="b">
        <f>IF(COUNTIF('Blended focus area mapping'!C24, "Unit 1")&gt;0, "Unit 1")</f>
        <v>0</v>
      </c>
      <c r="H22" s="56" t="b">
        <f>IF(COUNTIF('Blended focus area mapping'!C24, "Unit 2")&gt;0, "Unit 2")</f>
        <v>0</v>
      </c>
      <c r="I22" s="56" t="b">
        <f>IF(COUNTIF('Blended focus area mapping'!C24, "Unit 3")&gt;0, "Unit 3")</f>
        <v>0</v>
      </c>
      <c r="J22" s="58" t="b">
        <f>IF(COUNTIF('Blended focus area mapping'!C24, "Unit 4")&gt;0, "Unit 4")</f>
        <v>0</v>
      </c>
    </row>
    <row r="23" spans="1:10" x14ac:dyDescent="0.3">
      <c r="A23" s="262"/>
      <c r="B23" s="271"/>
      <c r="C23" s="74" t="s">
        <v>65</v>
      </c>
      <c r="D23" s="93"/>
      <c r="E23" s="93"/>
      <c r="F23" s="93"/>
      <c r="G23" s="56" t="b">
        <f>IF(COUNTIF('Blended focus area mapping'!C25, "Unit 1")&gt;0, "Unit 1")</f>
        <v>0</v>
      </c>
      <c r="H23" s="56" t="b">
        <f>IF(COUNTIF('Blended focus area mapping'!C25, "Unit 2")&gt;0, "Unit 2")</f>
        <v>0</v>
      </c>
      <c r="I23" s="56" t="b">
        <f>IF(COUNTIF('Blended focus area mapping'!C25, "Unit 3")&gt;0, "Unit 3")</f>
        <v>0</v>
      </c>
      <c r="J23" s="58" t="b">
        <f>IF(COUNTIF('Blended focus area mapping'!C25, "Unit 4")&gt;0, "Unit 4")</f>
        <v>0</v>
      </c>
    </row>
    <row r="24" spans="1:10" x14ac:dyDescent="0.3">
      <c r="A24" s="262"/>
      <c r="B24" s="271"/>
      <c r="C24" s="74" t="s">
        <v>66</v>
      </c>
      <c r="D24" s="93"/>
      <c r="E24" s="93"/>
      <c r="F24" s="93"/>
      <c r="G24" s="56" t="b">
        <f>IF(COUNTIF('Blended focus area mapping'!C26, "Unit 1")&gt;0, "Unit 1")</f>
        <v>0</v>
      </c>
      <c r="H24" s="56" t="b">
        <f>IF(COUNTIF('Blended focus area mapping'!C26, "Unit 2")&gt;0, "Unit 2")</f>
        <v>0</v>
      </c>
      <c r="I24" s="56" t="b">
        <f>IF(COUNTIF('Blended focus area mapping'!C26, "Unit 3")&gt;0, "Unit 3")</f>
        <v>0</v>
      </c>
      <c r="J24" s="58" t="b">
        <f>IF(COUNTIF('Blended focus area mapping'!C26, "Unit 4")&gt;0, "Unit 4")</f>
        <v>0</v>
      </c>
    </row>
    <row r="25" spans="1:10" x14ac:dyDescent="0.3">
      <c r="A25" s="262"/>
      <c r="B25" s="271"/>
      <c r="C25" s="74" t="s">
        <v>67</v>
      </c>
      <c r="D25" s="93"/>
      <c r="E25" s="93"/>
      <c r="F25" s="93"/>
      <c r="G25" s="56" t="b">
        <f>IF(COUNTIF('Blended focus area mapping'!C27, "Unit 1")&gt;0, "Unit 1")</f>
        <v>0</v>
      </c>
      <c r="H25" s="56" t="b">
        <f>IF(COUNTIF('Blended focus area mapping'!C27, "Unit 2")&gt;0, "Unit 2")</f>
        <v>0</v>
      </c>
      <c r="I25" s="56" t="b">
        <f>IF(COUNTIF('Blended focus area mapping'!C27, "Unit 3")&gt;0, "Unit 3")</f>
        <v>0</v>
      </c>
      <c r="J25" s="58" t="b">
        <f>IF(COUNTIF('Blended focus area mapping'!C27, "Unit 4")&gt;0, "Unit 4")</f>
        <v>0</v>
      </c>
    </row>
    <row r="26" spans="1:10" x14ac:dyDescent="0.3">
      <c r="A26" s="262"/>
      <c r="B26" s="271"/>
      <c r="C26" s="74" t="s">
        <v>68</v>
      </c>
      <c r="D26" s="93"/>
      <c r="E26" s="93"/>
      <c r="F26" s="93"/>
      <c r="G26" s="56" t="b">
        <f>IF(COUNTIF('Blended focus area mapping'!C28, "Unit 1")&gt;0, "Unit 1")</f>
        <v>0</v>
      </c>
      <c r="H26" s="56" t="b">
        <f>IF(COUNTIF('Blended focus area mapping'!C28, "Unit 2")&gt;0, "Unit 2")</f>
        <v>0</v>
      </c>
      <c r="I26" s="56" t="b">
        <f>IF(COUNTIF('Blended focus area mapping'!C28, "Unit 3")&gt;0, "Unit 3")</f>
        <v>0</v>
      </c>
      <c r="J26" s="58" t="b">
        <f>IF(COUNTIF('Blended focus area mapping'!C28, "Unit 4")&gt;0, "Unit 4")</f>
        <v>0</v>
      </c>
    </row>
    <row r="27" spans="1:10" x14ac:dyDescent="0.3">
      <c r="A27" s="262"/>
      <c r="B27" s="271"/>
      <c r="C27" s="74" t="s">
        <v>69</v>
      </c>
      <c r="D27" s="93"/>
      <c r="E27" s="93"/>
      <c r="F27" s="93"/>
      <c r="G27" s="56" t="b">
        <f>IF(COUNTIF('Blended focus area mapping'!C29, "Unit 1")&gt;0, "Unit 1")</f>
        <v>0</v>
      </c>
      <c r="H27" s="56" t="b">
        <f>IF(COUNTIF('Blended focus area mapping'!C29, "Unit 2")&gt;0, "Unit 2")</f>
        <v>0</v>
      </c>
      <c r="I27" s="56" t="b">
        <f>IF(COUNTIF('Blended focus area mapping'!C29, "Unit 3")&gt;0, "Unit 3")</f>
        <v>0</v>
      </c>
      <c r="J27" s="58" t="b">
        <f>IF(COUNTIF('Blended focus area mapping'!C29, "Unit 4")&gt;0, "Unit 4")</f>
        <v>0</v>
      </c>
    </row>
    <row r="28" spans="1:10" x14ac:dyDescent="0.3">
      <c r="A28" s="262"/>
      <c r="B28" s="271"/>
      <c r="C28" s="74" t="s">
        <v>70</v>
      </c>
      <c r="D28" s="93"/>
      <c r="E28" s="93"/>
      <c r="F28" s="93"/>
      <c r="G28" s="56" t="b">
        <f>IF(COUNTIF('Blended focus area mapping'!C30, "Unit 1")&gt;0, "Unit 1")</f>
        <v>0</v>
      </c>
      <c r="H28" s="56" t="b">
        <f>IF(COUNTIF('Blended focus area mapping'!C30, "Unit 2")&gt;0, "Unit 2")</f>
        <v>0</v>
      </c>
      <c r="I28" s="56" t="b">
        <f>IF(COUNTIF('Blended focus area mapping'!C30, "Unit 3")&gt;0, "Unit 3")</f>
        <v>0</v>
      </c>
      <c r="J28" s="58" t="b">
        <f>IF(COUNTIF('Blended focus area mapping'!C30, "Unit 4")&gt;0, "Unit 4")</f>
        <v>0</v>
      </c>
    </row>
    <row r="29" spans="1:10" ht="28" x14ac:dyDescent="0.3">
      <c r="A29" s="262"/>
      <c r="B29" s="271"/>
      <c r="C29" s="74" t="s">
        <v>71</v>
      </c>
      <c r="D29" s="93"/>
      <c r="E29" s="93"/>
      <c r="F29" s="93"/>
      <c r="G29" s="56" t="b">
        <f>IF(COUNTIF('Blended focus area mapping'!C31, "Unit 1")&gt;0, "Unit 1")</f>
        <v>0</v>
      </c>
      <c r="H29" s="56" t="b">
        <f>IF(COUNTIF('Blended focus area mapping'!C31, "Unit 2")&gt;0, "Unit 2")</f>
        <v>0</v>
      </c>
      <c r="I29" s="56" t="b">
        <f>IF(COUNTIF('Blended focus area mapping'!C31, "Unit 3")&gt;0, "Unit 3")</f>
        <v>0</v>
      </c>
      <c r="J29" s="58" t="b">
        <f>IF(COUNTIF('Blended focus area mapping'!C31, "Unit 4")&gt;0, "Unit 4")</f>
        <v>0</v>
      </c>
    </row>
    <row r="30" spans="1:10" x14ac:dyDescent="0.3">
      <c r="A30" s="262"/>
      <c r="B30" s="271"/>
      <c r="C30" s="74" t="s">
        <v>72</v>
      </c>
      <c r="D30" s="93"/>
      <c r="E30" s="93"/>
      <c r="F30" s="93"/>
      <c r="G30" s="56" t="b">
        <f>IF(COUNTIF('Blended focus area mapping'!C32, "Unit 1")&gt;0, "Unit 1")</f>
        <v>0</v>
      </c>
      <c r="H30" s="56" t="b">
        <f>IF(COUNTIF('Blended focus area mapping'!C32, "Unit 2")&gt;0, "Unit 2")</f>
        <v>0</v>
      </c>
      <c r="I30" s="56" t="b">
        <f>IF(COUNTIF('Blended focus area mapping'!C32, "Unit 3")&gt;0, "Unit 3")</f>
        <v>0</v>
      </c>
      <c r="J30" s="58" t="b">
        <f>IF(COUNTIF('Blended focus area mapping'!C32, "Unit 4")&gt;0, "Unit 4")</f>
        <v>0</v>
      </c>
    </row>
    <row r="31" spans="1:10" x14ac:dyDescent="0.3">
      <c r="A31" s="262"/>
      <c r="B31" s="271"/>
      <c r="C31" s="74" t="s">
        <v>73</v>
      </c>
      <c r="D31" s="93"/>
      <c r="E31" s="93"/>
      <c r="F31" s="93"/>
      <c r="G31" s="56" t="b">
        <f>IF(COUNTIF('Blended focus area mapping'!C33, "Unit 1")&gt;0, "Unit 1")</f>
        <v>0</v>
      </c>
      <c r="H31" s="56" t="b">
        <f>IF(COUNTIF('Blended focus area mapping'!C33, "Unit 2")&gt;0, "Unit 2")</f>
        <v>0</v>
      </c>
      <c r="I31" s="56" t="b">
        <f>IF(COUNTIF('Blended focus area mapping'!C33, "Unit 3")&gt;0, "Unit 3")</f>
        <v>0</v>
      </c>
      <c r="J31" s="58" t="b">
        <f>IF(COUNTIF('Blended focus area mapping'!C33, "Unit 4")&gt;0, "Unit 4")</f>
        <v>0</v>
      </c>
    </row>
    <row r="32" spans="1:10" x14ac:dyDescent="0.3">
      <c r="A32" s="262"/>
      <c r="B32" s="271"/>
      <c r="C32" s="74" t="s">
        <v>74</v>
      </c>
      <c r="D32" s="93"/>
      <c r="E32" s="93"/>
      <c r="F32" s="93"/>
      <c r="G32" s="56" t="b">
        <f>IF(COUNTIF('Blended focus area mapping'!C34, "Unit 1")&gt;0, "Unit 1")</f>
        <v>0</v>
      </c>
      <c r="H32" s="56" t="b">
        <f>IF(COUNTIF('Blended focus area mapping'!C34, "Unit 2")&gt;0, "Unit 2")</f>
        <v>0</v>
      </c>
      <c r="I32" s="56" t="b">
        <f>IF(COUNTIF('Blended focus area mapping'!C34, "Unit 3")&gt;0, "Unit 3")</f>
        <v>0</v>
      </c>
      <c r="J32" s="58" t="b">
        <f>IF(COUNTIF('Blended focus area mapping'!C34, "Unit 4")&gt;0, "Unit 4")</f>
        <v>0</v>
      </c>
    </row>
    <row r="33" spans="1:10" x14ac:dyDescent="0.3">
      <c r="A33" s="262"/>
      <c r="B33" s="271"/>
      <c r="C33" s="74" t="s">
        <v>75</v>
      </c>
      <c r="D33" s="93"/>
      <c r="E33" s="93"/>
      <c r="F33" s="93"/>
      <c r="G33" s="56" t="b">
        <f>IF(COUNTIF('Blended focus area mapping'!C35, "Unit 1")&gt;0, "Unit 1")</f>
        <v>0</v>
      </c>
      <c r="H33" s="56" t="b">
        <f>IF(COUNTIF('Blended focus area mapping'!C35, "Unit 2")&gt;0, "Unit 2")</f>
        <v>0</v>
      </c>
      <c r="I33" s="56" t="b">
        <f>IF(COUNTIF('Blended focus area mapping'!C35, "Unit 3")&gt;0, "Unit 3")</f>
        <v>0</v>
      </c>
      <c r="J33" s="58" t="b">
        <f>IF(COUNTIF('Blended focus area mapping'!C35, "Unit 4")&gt;0, "Unit 4")</f>
        <v>0</v>
      </c>
    </row>
    <row r="34" spans="1:10" x14ac:dyDescent="0.3">
      <c r="A34" s="262"/>
      <c r="B34" s="271"/>
      <c r="C34" s="74" t="s">
        <v>76</v>
      </c>
      <c r="D34" s="93"/>
      <c r="E34" s="93"/>
      <c r="F34" s="93"/>
      <c r="G34" s="56" t="b">
        <f>IF(COUNTIF('Blended focus area mapping'!C36, "Unit 1")&gt;0, "Unit 1")</f>
        <v>0</v>
      </c>
      <c r="H34" s="56" t="b">
        <f>IF(COUNTIF('Blended focus area mapping'!C36, "Unit 2")&gt;0, "Unit 2")</f>
        <v>0</v>
      </c>
      <c r="I34" s="56" t="b">
        <f>IF(COUNTIF('Blended focus area mapping'!C36, "Unit 3")&gt;0, "Unit 3")</f>
        <v>0</v>
      </c>
      <c r="J34" s="58" t="b">
        <f>IF(COUNTIF('Blended focus area mapping'!C36, "Unit 4")&gt;0, "Unit 4")</f>
        <v>0</v>
      </c>
    </row>
    <row r="35" spans="1:10" x14ac:dyDescent="0.3">
      <c r="A35" s="262"/>
      <c r="B35" s="271"/>
      <c r="C35" s="74" t="s">
        <v>77</v>
      </c>
      <c r="D35" s="93"/>
      <c r="E35" s="93"/>
      <c r="F35" s="93"/>
      <c r="G35" s="56" t="b">
        <f>IF(COUNTIF('Blended focus area mapping'!C37, "Unit 1")&gt;0, "Unit 1")</f>
        <v>0</v>
      </c>
      <c r="H35" s="56" t="b">
        <f>IF(COUNTIF('Blended focus area mapping'!C37, "Unit 2")&gt;0, "Unit 2")</f>
        <v>0</v>
      </c>
      <c r="I35" s="56" t="b">
        <f>IF(COUNTIF('Blended focus area mapping'!C37, "Unit 3")&gt;0, "Unit 3")</f>
        <v>0</v>
      </c>
      <c r="J35" s="58" t="b">
        <f>IF(COUNTIF('Blended focus area mapping'!C37, "Unit 4")&gt;0, "Unit 4")</f>
        <v>0</v>
      </c>
    </row>
    <row r="36" spans="1:10" x14ac:dyDescent="0.3">
      <c r="A36" s="262"/>
      <c r="B36" s="271"/>
      <c r="C36" s="74" t="s">
        <v>78</v>
      </c>
      <c r="D36" s="93"/>
      <c r="E36" s="93"/>
      <c r="F36" s="93"/>
      <c r="G36" s="56" t="b">
        <f>IF(COUNTIF('Blended focus area mapping'!C38, "Unit 1")&gt;0, "Unit 1")</f>
        <v>0</v>
      </c>
      <c r="H36" s="56" t="b">
        <f>IF(COUNTIF('Blended focus area mapping'!C38, "Unit 2")&gt;0, "Unit 2")</f>
        <v>0</v>
      </c>
      <c r="I36" s="56" t="b">
        <f>IF(COUNTIF('Blended focus area mapping'!C38, "Unit 3")&gt;0, "Unit 3")</f>
        <v>0</v>
      </c>
      <c r="J36" s="58" t="b">
        <f>IF(COUNTIF('Blended focus area mapping'!C38, "Unit 4")&gt;0, "Unit 4")</f>
        <v>0</v>
      </c>
    </row>
    <row r="37" spans="1:10" x14ac:dyDescent="0.3">
      <c r="A37" s="262"/>
      <c r="B37" s="271"/>
      <c r="C37" s="74" t="s">
        <v>79</v>
      </c>
      <c r="D37" s="93"/>
      <c r="E37" s="93"/>
      <c r="F37" s="93"/>
      <c r="G37" s="56" t="b">
        <f>IF(COUNTIF('Blended focus area mapping'!C39, "Unit 1")&gt;0, "Unit 1")</f>
        <v>0</v>
      </c>
      <c r="H37" s="56" t="b">
        <f>IF(COUNTIF('Blended focus area mapping'!C39, "Unit 2")&gt;0, "Unit 2")</f>
        <v>0</v>
      </c>
      <c r="I37" s="56" t="b">
        <f>IF(COUNTIF('Blended focus area mapping'!C39, "Unit 3")&gt;0, "Unit 3")</f>
        <v>0</v>
      </c>
      <c r="J37" s="58" t="b">
        <f>IF(COUNTIF('Blended focus area mapping'!C39, "Unit 4")&gt;0, "Unit 4")</f>
        <v>0</v>
      </c>
    </row>
    <row r="38" spans="1:10" x14ac:dyDescent="0.3">
      <c r="A38" s="262"/>
      <c r="B38" s="271"/>
      <c r="C38" s="74" t="s">
        <v>80</v>
      </c>
      <c r="D38" s="93"/>
      <c r="E38" s="93"/>
      <c r="F38" s="93"/>
      <c r="G38" s="56" t="b">
        <f>IF(COUNTIF('Blended focus area mapping'!C40, "Unit 1")&gt;0, "Unit 1")</f>
        <v>0</v>
      </c>
      <c r="H38" s="56" t="b">
        <f>IF(COUNTIF('Blended focus area mapping'!C40, "Unit 2")&gt;0, "Unit 2")</f>
        <v>0</v>
      </c>
      <c r="I38" s="56" t="b">
        <f>IF(COUNTIF('Blended focus area mapping'!C40, "Unit 3")&gt;0, "Unit 3")</f>
        <v>0</v>
      </c>
      <c r="J38" s="58" t="b">
        <f>IF(COUNTIF('Blended focus area mapping'!C40, "Unit 4")&gt;0, "Unit 4")</f>
        <v>0</v>
      </c>
    </row>
    <row r="39" spans="1:10" x14ac:dyDescent="0.3">
      <c r="A39" s="262"/>
      <c r="B39" s="271"/>
      <c r="C39" s="74" t="s">
        <v>81</v>
      </c>
      <c r="D39" s="93"/>
      <c r="E39" s="93"/>
      <c r="F39" s="93"/>
      <c r="G39" s="56" t="b">
        <f>IF(COUNTIF('Blended focus area mapping'!C41, "Unit 1")&gt;0, "Unit 1")</f>
        <v>0</v>
      </c>
      <c r="H39" s="56" t="b">
        <f>IF(COUNTIF('Blended focus area mapping'!C41, "Unit 2")&gt;0, "Unit 2")</f>
        <v>0</v>
      </c>
      <c r="I39" s="56" t="b">
        <f>IF(COUNTIF('Blended focus area mapping'!C41, "Unit 3")&gt;0, "Unit 3")</f>
        <v>0</v>
      </c>
      <c r="J39" s="58" t="b">
        <f>IF(COUNTIF('Blended focus area mapping'!C41, "Unit 4")&gt;0, "Unit 4")</f>
        <v>0</v>
      </c>
    </row>
    <row r="40" spans="1:10" x14ac:dyDescent="0.3">
      <c r="A40" s="262"/>
      <c r="B40" s="271"/>
      <c r="C40" s="74" t="s">
        <v>82</v>
      </c>
      <c r="D40" s="93"/>
      <c r="E40" s="93"/>
      <c r="F40" s="93"/>
      <c r="G40" s="56" t="b">
        <f>IF(COUNTIF('Blended focus area mapping'!C42, "Unit 1")&gt;0, "Unit 1")</f>
        <v>0</v>
      </c>
      <c r="H40" s="56" t="b">
        <f>IF(COUNTIF('Blended focus area mapping'!C42, "Unit 2")&gt;0, "Unit 2")</f>
        <v>0</v>
      </c>
      <c r="I40" s="56" t="b">
        <f>IF(COUNTIF('Blended focus area mapping'!C42, "Unit 3")&gt;0, "Unit 3")</f>
        <v>0</v>
      </c>
      <c r="J40" s="58" t="b">
        <f>IF(COUNTIF('Blended focus area mapping'!C42, "Unit 4")&gt;0, "Unit 4")</f>
        <v>0</v>
      </c>
    </row>
    <row r="41" spans="1:10" ht="15.5" x14ac:dyDescent="0.3">
      <c r="A41" s="262"/>
      <c r="B41" s="271"/>
      <c r="C41" s="99" t="s">
        <v>83</v>
      </c>
      <c r="D41" s="40"/>
      <c r="E41" s="40"/>
      <c r="F41" s="40"/>
      <c r="G41" s="40"/>
      <c r="H41" s="40"/>
      <c r="I41" s="40"/>
      <c r="J41" s="41"/>
    </row>
    <row r="42" spans="1:10" ht="28" x14ac:dyDescent="0.3">
      <c r="A42" s="262"/>
      <c r="B42" s="271"/>
      <c r="C42" s="74" t="s">
        <v>84</v>
      </c>
      <c r="D42" s="93"/>
      <c r="E42" s="93"/>
      <c r="F42" s="93"/>
      <c r="G42" s="56" t="b">
        <f>IF(COUNTIF('Blended focus area mapping'!C44, "Unit 1")&gt;0, "Unit 1")</f>
        <v>0</v>
      </c>
      <c r="H42" s="56" t="b">
        <f>IF(COUNTIF('Blended focus area mapping'!C44, "Unit 2")&gt;0, "Unit 2")</f>
        <v>0</v>
      </c>
      <c r="I42" s="56" t="b">
        <f>IF(COUNTIF('Blended focus area mapping'!C44, "Unit 3")&gt;0, "Unit 3")</f>
        <v>0</v>
      </c>
      <c r="J42" s="58" t="b">
        <f>IF(COUNTIF('Blended focus area mapping'!C44, "Unit 4")&gt;0, "Unit 4")</f>
        <v>0</v>
      </c>
    </row>
    <row r="43" spans="1:10" x14ac:dyDescent="0.3">
      <c r="A43" s="262"/>
      <c r="B43" s="271"/>
      <c r="C43" s="74" t="s">
        <v>85</v>
      </c>
      <c r="D43" s="93"/>
      <c r="E43" s="93"/>
      <c r="F43" s="93"/>
      <c r="G43" s="56" t="b">
        <f>IF(COUNTIF('Blended focus area mapping'!C45, "Unit 1")&gt;0, "Unit 1")</f>
        <v>0</v>
      </c>
      <c r="H43" s="56" t="b">
        <f>IF(COUNTIF('Blended focus area mapping'!C45, "Unit 2")&gt;0, "Unit 2")</f>
        <v>0</v>
      </c>
      <c r="I43" s="56" t="b">
        <f>IF(COUNTIF('Blended focus area mapping'!C45, "Unit 3")&gt;0, "Unit 3")</f>
        <v>0</v>
      </c>
      <c r="J43" s="58" t="b">
        <f>IF(COUNTIF('Blended focus area mapping'!C45, "Unit 4")&gt;0, "Unit 4")</f>
        <v>0</v>
      </c>
    </row>
    <row r="44" spans="1:10" x14ac:dyDescent="0.3">
      <c r="A44" s="262"/>
      <c r="B44" s="271"/>
      <c r="C44" s="74" t="s">
        <v>86</v>
      </c>
      <c r="D44" s="93"/>
      <c r="E44" s="93"/>
      <c r="F44" s="93"/>
      <c r="G44" s="56" t="b">
        <f>IF(COUNTIF('Blended focus area mapping'!C46, "Unit 1")&gt;0, "Unit 1")</f>
        <v>0</v>
      </c>
      <c r="H44" s="56" t="b">
        <f>IF(COUNTIF('Blended focus area mapping'!C46, "Unit 2")&gt;0, "Unit 2")</f>
        <v>0</v>
      </c>
      <c r="I44" s="56" t="b">
        <f>IF(COUNTIF('Blended focus area mapping'!C46, "Unit 3")&gt;0, "Unit 3")</f>
        <v>0</v>
      </c>
      <c r="J44" s="58" t="b">
        <f>IF(COUNTIF('Blended focus area mapping'!C46, "Unit 4")&gt;0, "Unit 4")</f>
        <v>0</v>
      </c>
    </row>
    <row r="45" spans="1:10" x14ac:dyDescent="0.3">
      <c r="A45" s="262"/>
      <c r="B45" s="271"/>
      <c r="C45" s="74" t="s">
        <v>87</v>
      </c>
      <c r="D45" s="93"/>
      <c r="E45" s="93"/>
      <c r="F45" s="93"/>
      <c r="G45" s="56" t="b">
        <f>IF(COUNTIF('Blended focus area mapping'!C47, "Unit 1")&gt;0, "Unit 1")</f>
        <v>0</v>
      </c>
      <c r="H45" s="56" t="b">
        <f>IF(COUNTIF('Blended focus area mapping'!C47, "Unit 2")&gt;0, "Unit 2")</f>
        <v>0</v>
      </c>
      <c r="I45" s="56" t="b">
        <f>IF(COUNTIF('Blended focus area mapping'!C47, "Unit 3")&gt;0, "Unit 3")</f>
        <v>0</v>
      </c>
      <c r="J45" s="58" t="b">
        <f>IF(COUNTIF('Blended focus area mapping'!C47, "Unit 4")&gt;0, "Unit 4")</f>
        <v>0</v>
      </c>
    </row>
    <row r="46" spans="1:10" ht="14.5" thickBot="1" x14ac:dyDescent="0.35">
      <c r="A46" s="262"/>
      <c r="B46" s="272"/>
      <c r="C46" s="100" t="s">
        <v>88</v>
      </c>
      <c r="D46" s="94"/>
      <c r="E46" s="94"/>
      <c r="F46" s="64"/>
      <c r="G46" s="64" t="b">
        <f>IF(COUNTIF('Blended focus area mapping'!C48, "Unit 1")&gt;0, "Unit 1")</f>
        <v>0</v>
      </c>
      <c r="H46" s="64" t="b">
        <f>IF(COUNTIF('Blended focus area mapping'!C48, "Unit 2")&gt;0, "Unit 2")</f>
        <v>0</v>
      </c>
      <c r="I46" s="64" t="b">
        <f>IF(COUNTIF('Blended focus area mapping'!C48, "Unit 3")&gt;0, "Unit 3")</f>
        <v>0</v>
      </c>
      <c r="J46" s="70" t="b">
        <f>IF(COUNTIF('Blended focus area mapping'!C48, "Unit 4")&gt;0, "Unit 4")</f>
        <v>0</v>
      </c>
    </row>
    <row r="47" spans="1:10" ht="15.5" x14ac:dyDescent="0.3">
      <c r="A47" s="262"/>
      <c r="B47" s="270" t="s">
        <v>16</v>
      </c>
      <c r="C47" s="73" t="s">
        <v>37</v>
      </c>
      <c r="D47" s="95"/>
      <c r="E47" s="69"/>
      <c r="F47" s="98"/>
      <c r="G47" s="66"/>
      <c r="H47" s="66"/>
      <c r="I47" s="66"/>
      <c r="J47" s="71"/>
    </row>
    <row r="48" spans="1:10" x14ac:dyDescent="0.3">
      <c r="A48" s="262"/>
      <c r="B48" s="271"/>
      <c r="C48" s="74" t="s">
        <v>89</v>
      </c>
      <c r="D48" s="93"/>
      <c r="E48" s="93"/>
      <c r="F48" s="93"/>
      <c r="G48" s="56" t="b">
        <f>IF(COUNTIF('Blended focus area mapping'!C51, "Unit 1")&gt;0, "Unit 1")</f>
        <v>0</v>
      </c>
      <c r="H48" s="56" t="b">
        <f>IF(COUNTIF('Blended focus area mapping'!C51, "Unit 2")&gt;0, "Unit 2")</f>
        <v>0</v>
      </c>
      <c r="I48" s="56" t="b">
        <f>IF(COUNTIF('Blended focus area mapping'!C51, "Unit 3")&gt;0, "Unit 3")</f>
        <v>0</v>
      </c>
      <c r="J48" s="58" t="b">
        <f>IF(COUNTIF('Blended focus area mapping'!C51, "Unit 4")&gt;0, "Unit 4")</f>
        <v>0</v>
      </c>
    </row>
    <row r="49" spans="1:10" x14ac:dyDescent="0.3">
      <c r="A49" s="262"/>
      <c r="B49" s="271"/>
      <c r="C49" s="74" t="s">
        <v>90</v>
      </c>
      <c r="D49" s="93"/>
      <c r="E49" s="93"/>
      <c r="F49" s="93"/>
      <c r="G49" s="56" t="b">
        <f>IF(COUNTIF('Blended focus area mapping'!C52, "Unit 1")&gt;0, "Unit 1")</f>
        <v>0</v>
      </c>
      <c r="H49" s="56" t="b">
        <f>IF(COUNTIF('Blended focus area mapping'!C52, "Unit 2")&gt;0, "Unit 2")</f>
        <v>0</v>
      </c>
      <c r="I49" s="56" t="b">
        <f>IF(COUNTIF('Blended focus area mapping'!C52, "Unit 3")&gt;0, "Unit 3")</f>
        <v>0</v>
      </c>
      <c r="J49" s="58" t="b">
        <f>IF(COUNTIF('Blended focus area mapping'!C52, "Unit 4")&gt;0, "Unit 4")</f>
        <v>0</v>
      </c>
    </row>
    <row r="50" spans="1:10" ht="28" x14ac:dyDescent="0.3">
      <c r="A50" s="262"/>
      <c r="B50" s="271"/>
      <c r="C50" s="74" t="s">
        <v>91</v>
      </c>
      <c r="D50" s="93"/>
      <c r="E50" s="93"/>
      <c r="F50" s="93"/>
      <c r="G50" s="56" t="b">
        <f>IF(COUNTIF('Blended focus area mapping'!C53, "Unit 1")&gt;0, "Unit 1")</f>
        <v>0</v>
      </c>
      <c r="H50" s="56" t="b">
        <f>IF(COUNTIF('Blended focus area mapping'!C53, "Unit 2")&gt;0, "Unit 2")</f>
        <v>0</v>
      </c>
      <c r="I50" s="56" t="b">
        <f>IF(COUNTIF('Blended focus area mapping'!C53, "Unit 3")&gt;0, "Unit 3")</f>
        <v>0</v>
      </c>
      <c r="J50" s="58" t="b">
        <f>IF(COUNTIF('Blended focus area mapping'!C53, "Unit 4")&gt;0, "Unit 4")</f>
        <v>0</v>
      </c>
    </row>
    <row r="51" spans="1:10" x14ac:dyDescent="0.3">
      <c r="A51" s="262"/>
      <c r="B51" s="271"/>
      <c r="C51" s="74" t="s">
        <v>92</v>
      </c>
      <c r="D51" s="93"/>
      <c r="E51" s="93"/>
      <c r="F51" s="93"/>
      <c r="G51" s="56" t="b">
        <f>IF(COUNTIF('Blended focus area mapping'!C54, "Unit 1")&gt;0, "Unit 1")</f>
        <v>0</v>
      </c>
      <c r="H51" s="56" t="b">
        <f>IF(COUNTIF('Blended focus area mapping'!C54, "Unit 2")&gt;0, "Unit 2")</f>
        <v>0</v>
      </c>
      <c r="I51" s="56" t="b">
        <f>IF(COUNTIF('Blended focus area mapping'!C54, "Unit 3")&gt;0, "Unit 3")</f>
        <v>0</v>
      </c>
      <c r="J51" s="58" t="b">
        <f>IF(COUNTIF('Blended focus area mapping'!C54, "Unit 4")&gt;0, "Unit 4")</f>
        <v>0</v>
      </c>
    </row>
    <row r="52" spans="1:10" x14ac:dyDescent="0.3">
      <c r="A52" s="262"/>
      <c r="B52" s="271"/>
      <c r="C52" s="74" t="s">
        <v>93</v>
      </c>
      <c r="D52" s="93"/>
      <c r="E52" s="93"/>
      <c r="F52" s="93"/>
      <c r="G52" s="56" t="b">
        <f>IF(COUNTIF('Blended focus area mapping'!C55, "Unit 1")&gt;0, "Unit 1")</f>
        <v>0</v>
      </c>
      <c r="H52" s="56" t="b">
        <f>IF(COUNTIF('Blended focus area mapping'!C55, "Unit 2")&gt;0, "Unit 2")</f>
        <v>0</v>
      </c>
      <c r="I52" s="56" t="b">
        <f>IF(COUNTIF('Blended focus area mapping'!C55, "Unit 3")&gt;0, "Unit 3")</f>
        <v>0</v>
      </c>
      <c r="J52" s="58" t="b">
        <f>IF(COUNTIF('Blended focus area mapping'!C55, "Unit 4")&gt;0, "Unit 4")</f>
        <v>0</v>
      </c>
    </row>
    <row r="53" spans="1:10" ht="28" x14ac:dyDescent="0.3">
      <c r="A53" s="262"/>
      <c r="B53" s="271"/>
      <c r="C53" s="74" t="s">
        <v>94</v>
      </c>
      <c r="D53" s="93"/>
      <c r="E53" s="93"/>
      <c r="F53" s="93"/>
      <c r="G53" s="56" t="b">
        <f>IF(COUNTIF('Blended focus area mapping'!C56, "Unit 1")&gt;0, "Unit 1")</f>
        <v>0</v>
      </c>
      <c r="H53" s="56" t="b">
        <f>IF(COUNTIF('Blended focus area mapping'!C56, "Unit 2")&gt;0, "Unit 2")</f>
        <v>0</v>
      </c>
      <c r="I53" s="56" t="b">
        <f>IF(COUNTIF('Blended focus area mapping'!C56, "Unit 3")&gt;0, "Unit 3")</f>
        <v>0</v>
      </c>
      <c r="J53" s="58" t="b">
        <f>IF(COUNTIF('Blended focus area mapping'!C56, "Unit 4")&gt;0, "Unit 4")</f>
        <v>0</v>
      </c>
    </row>
    <row r="54" spans="1:10" ht="42" x14ac:dyDescent="0.3">
      <c r="A54" s="262"/>
      <c r="B54" s="271"/>
      <c r="C54" s="74" t="s">
        <v>95</v>
      </c>
      <c r="D54" s="93"/>
      <c r="E54" s="93"/>
      <c r="F54" s="93"/>
      <c r="G54" s="56" t="b">
        <f>IF(COUNTIF('Blended focus area mapping'!C57, "Unit 1")&gt;0, "Unit 1")</f>
        <v>0</v>
      </c>
      <c r="H54" s="56" t="b">
        <f>IF(COUNTIF('Blended focus area mapping'!C57, "Unit 2")&gt;0, "Unit 2")</f>
        <v>0</v>
      </c>
      <c r="I54" s="56" t="b">
        <f>IF(COUNTIF('Blended focus area mapping'!C57, "Unit 3")&gt;0, "Unit 3")</f>
        <v>0</v>
      </c>
      <c r="J54" s="58" t="b">
        <f>IF(COUNTIF('Blended focus area mapping'!C57, "Unit 4")&gt;0, "Unit 4")</f>
        <v>0</v>
      </c>
    </row>
    <row r="55" spans="1:10" x14ac:dyDescent="0.3">
      <c r="A55" s="262"/>
      <c r="B55" s="271"/>
      <c r="C55" s="74" t="s">
        <v>96</v>
      </c>
      <c r="D55" s="93"/>
      <c r="E55" s="93"/>
      <c r="F55" s="93"/>
      <c r="G55" s="56" t="b">
        <f>IF(COUNTIF('Blended focus area mapping'!C58, "Unit 1")&gt;0, "Unit 1")</f>
        <v>0</v>
      </c>
      <c r="H55" s="56" t="b">
        <f>IF(COUNTIF('Blended focus area mapping'!C58, "Unit 2")&gt;0, "Unit 2")</f>
        <v>0</v>
      </c>
      <c r="I55" s="56" t="b">
        <f>IF(COUNTIF('Blended focus area mapping'!C58, "Unit 3")&gt;0, "Unit 3")</f>
        <v>0</v>
      </c>
      <c r="J55" s="58" t="b">
        <f>IF(COUNTIF('Blended focus area mapping'!C58, "Unit 4")&gt;0, "Unit 4")</f>
        <v>0</v>
      </c>
    </row>
    <row r="56" spans="1:10" ht="15.5" x14ac:dyDescent="0.3">
      <c r="A56" s="262"/>
      <c r="B56" s="271"/>
      <c r="C56" s="75" t="s">
        <v>58</v>
      </c>
      <c r="D56" s="96"/>
      <c r="E56" s="96"/>
      <c r="F56" s="96"/>
      <c r="G56" s="60"/>
      <c r="H56" s="60"/>
      <c r="I56" s="60"/>
      <c r="J56" s="61"/>
    </row>
    <row r="57" spans="1:10" x14ac:dyDescent="0.3">
      <c r="A57" s="262"/>
      <c r="B57" s="271"/>
      <c r="C57" s="74" t="s">
        <v>97</v>
      </c>
      <c r="D57" s="93"/>
      <c r="E57" s="93"/>
      <c r="F57" s="93"/>
      <c r="G57" s="56" t="b">
        <f>IF(COUNTIF('Blended focus area mapping'!C60, "Unit 1")&gt;0, "Unit 1")</f>
        <v>0</v>
      </c>
      <c r="H57" s="56" t="b">
        <f>IF(COUNTIF('Blended focus area mapping'!C60, "Unit 2")&gt;0, "Unit 2")</f>
        <v>0</v>
      </c>
      <c r="I57" s="56" t="b">
        <f>IF(COUNTIF('Blended focus area mapping'!C60, "Unit 3")&gt;0, "Unit 3")</f>
        <v>0</v>
      </c>
      <c r="J57" s="58" t="b">
        <f>IF(COUNTIF('Blended focus area mapping'!C60, "Unit 4")&gt;0, "Unit 4")</f>
        <v>0</v>
      </c>
    </row>
    <row r="58" spans="1:10" x14ac:dyDescent="0.3">
      <c r="A58" s="262"/>
      <c r="B58" s="271"/>
      <c r="C58" s="74" t="s">
        <v>98</v>
      </c>
      <c r="D58" s="93"/>
      <c r="E58" s="93"/>
      <c r="F58" s="93"/>
      <c r="G58" s="56" t="b">
        <f>IF(COUNTIF('Blended focus area mapping'!C61, "Unit 1")&gt;0, "Unit 1")</f>
        <v>0</v>
      </c>
      <c r="H58" s="56" t="b">
        <f>IF(COUNTIF('Blended focus area mapping'!C61, "Unit 2")&gt;0, "Unit 2")</f>
        <v>0</v>
      </c>
      <c r="I58" s="56" t="b">
        <f>IF(COUNTIF('Blended focus area mapping'!C61, "Unit 3")&gt;0, "Unit 3")</f>
        <v>0</v>
      </c>
      <c r="J58" s="58" t="b">
        <f>IF(COUNTIF('Blended focus area mapping'!C61, "Unit 4")&gt;0, "Unit 4")</f>
        <v>0</v>
      </c>
    </row>
    <row r="59" spans="1:10" x14ac:dyDescent="0.3">
      <c r="A59" s="262"/>
      <c r="B59" s="271"/>
      <c r="C59" s="74" t="s">
        <v>99</v>
      </c>
      <c r="D59" s="93"/>
      <c r="E59" s="93"/>
      <c r="F59" s="93"/>
      <c r="G59" s="56" t="b">
        <f>IF(COUNTIF('Blended focus area mapping'!C62, "Unit 1")&gt;0, "Unit 1")</f>
        <v>0</v>
      </c>
      <c r="H59" s="56" t="b">
        <f>IF(COUNTIF('Blended focus area mapping'!C62, "Unit 2")&gt;0, "Unit 2")</f>
        <v>0</v>
      </c>
      <c r="I59" s="56" t="b">
        <f>IF(COUNTIF('Blended focus area mapping'!C62, "Unit 3")&gt;0, "Unit 3")</f>
        <v>0</v>
      </c>
      <c r="J59" s="58" t="b">
        <f>IF(COUNTIF('Blended focus area mapping'!C62, "Unit 4")&gt;0, "Unit 4")</f>
        <v>0</v>
      </c>
    </row>
    <row r="60" spans="1:10" x14ac:dyDescent="0.3">
      <c r="A60" s="262"/>
      <c r="B60" s="271"/>
      <c r="C60" s="74" t="s">
        <v>100</v>
      </c>
      <c r="D60" s="93"/>
      <c r="E60" s="93"/>
      <c r="F60" s="93"/>
      <c r="G60" s="56" t="b">
        <f>IF(COUNTIF('Blended focus area mapping'!C63, "Unit 1")&gt;0, "Unit 1")</f>
        <v>0</v>
      </c>
      <c r="H60" s="56" t="b">
        <f>IF(COUNTIF('Blended focus area mapping'!C63, "Unit 2")&gt;0, "Unit 2")</f>
        <v>0</v>
      </c>
      <c r="I60" s="56" t="b">
        <f>IF(COUNTIF('Blended focus area mapping'!C63, "Unit 3")&gt;0, "Unit 3")</f>
        <v>0</v>
      </c>
      <c r="J60" s="58" t="b">
        <f>IF(COUNTIF('Blended focus area mapping'!C63, "Unit 4")&gt;0, "Unit 4")</f>
        <v>0</v>
      </c>
    </row>
    <row r="61" spans="1:10" x14ac:dyDescent="0.3">
      <c r="A61" s="262"/>
      <c r="B61" s="271"/>
      <c r="C61" s="74" t="s">
        <v>101</v>
      </c>
      <c r="D61" s="93"/>
      <c r="E61" s="93"/>
      <c r="F61" s="93"/>
      <c r="G61" s="56" t="b">
        <f>IF(COUNTIF('Blended focus area mapping'!C64, "Unit 1")&gt;0, "Unit 1")</f>
        <v>0</v>
      </c>
      <c r="H61" s="56" t="b">
        <f>IF(COUNTIF('Blended focus area mapping'!C64, "Unit 2")&gt;0, "Unit 2")</f>
        <v>0</v>
      </c>
      <c r="I61" s="56" t="b">
        <f>IF(COUNTIF('Blended focus area mapping'!C64, "Unit 3")&gt;0, "Unit 3")</f>
        <v>0</v>
      </c>
      <c r="J61" s="58" t="b">
        <f>IF(COUNTIF('Blended focus area mapping'!C64, "Unit 4")&gt;0, "Unit 4")</f>
        <v>0</v>
      </c>
    </row>
    <row r="62" spans="1:10" x14ac:dyDescent="0.3">
      <c r="A62" s="262"/>
      <c r="B62" s="271"/>
      <c r="C62" s="74" t="s">
        <v>102</v>
      </c>
      <c r="D62" s="93"/>
      <c r="E62" s="93"/>
      <c r="F62" s="93"/>
      <c r="G62" s="56" t="b">
        <f>IF(COUNTIF('Blended focus area mapping'!C65, "Unit 1")&gt;0, "Unit 1")</f>
        <v>0</v>
      </c>
      <c r="H62" s="56" t="b">
        <f>IF(COUNTIF('Blended focus area mapping'!C65, "Unit 2")&gt;0, "Unit 2")</f>
        <v>0</v>
      </c>
      <c r="I62" s="56" t="b">
        <f>IF(COUNTIF('Blended focus area mapping'!C65, "Unit 3")&gt;0, "Unit 3")</f>
        <v>0</v>
      </c>
      <c r="J62" s="58" t="b">
        <f>IF(COUNTIF('Blended focus area mapping'!C65, "Unit 4")&gt;0, "Unit 4")</f>
        <v>0</v>
      </c>
    </row>
    <row r="63" spans="1:10" ht="28" x14ac:dyDescent="0.3">
      <c r="A63" s="262"/>
      <c r="B63" s="271"/>
      <c r="C63" s="74" t="s">
        <v>103</v>
      </c>
      <c r="D63" s="93"/>
      <c r="E63" s="93"/>
      <c r="F63" s="93"/>
      <c r="G63" s="56" t="b">
        <f>IF(COUNTIF('Blended focus area mapping'!C66, "Unit 1")&gt;0, "Unit 1")</f>
        <v>0</v>
      </c>
      <c r="H63" s="56" t="b">
        <f>IF(COUNTIF('Blended focus area mapping'!C66, "Unit 2")&gt;0, "Unit 2")</f>
        <v>0</v>
      </c>
      <c r="I63" s="56" t="b">
        <f>IF(COUNTIF('Blended focus area mapping'!C66, "Unit 3")&gt;0, "Unit 3")</f>
        <v>0</v>
      </c>
      <c r="J63" s="58" t="b">
        <f>IF(COUNTIF('Blended focus area mapping'!C66, "Unit 4")&gt;0, "Unit 4")</f>
        <v>0</v>
      </c>
    </row>
    <row r="64" spans="1:10" x14ac:dyDescent="0.3">
      <c r="A64" s="262"/>
      <c r="B64" s="271"/>
      <c r="C64" s="74" t="s">
        <v>65</v>
      </c>
      <c r="D64" s="93"/>
      <c r="E64" s="93"/>
      <c r="F64" s="93"/>
      <c r="G64" s="56" t="b">
        <f>IF(COUNTIF('Blended focus area mapping'!C67, "Unit 1")&gt;0, "Unit 1")</f>
        <v>0</v>
      </c>
      <c r="H64" s="56" t="b">
        <f>IF(COUNTIF('Blended focus area mapping'!C67, "Unit 2")&gt;0, "Unit 2")</f>
        <v>0</v>
      </c>
      <c r="I64" s="56" t="b">
        <f>IF(COUNTIF('Blended focus area mapping'!C67, "Unit 3")&gt;0, "Unit 3")</f>
        <v>0</v>
      </c>
      <c r="J64" s="58" t="b">
        <f>IF(COUNTIF('Blended focus area mapping'!C67, "Unit 4")&gt;0, "Unit 4")</f>
        <v>0</v>
      </c>
    </row>
    <row r="65" spans="1:10" ht="15.5" x14ac:dyDescent="0.3">
      <c r="A65" s="262"/>
      <c r="B65" s="271"/>
      <c r="C65" s="75" t="s">
        <v>63</v>
      </c>
      <c r="D65" s="96"/>
      <c r="E65" s="96"/>
      <c r="F65" s="96"/>
      <c r="G65" s="60"/>
      <c r="H65" s="60"/>
      <c r="I65" s="60"/>
      <c r="J65" s="61"/>
    </row>
    <row r="66" spans="1:10" x14ac:dyDescent="0.3">
      <c r="A66" s="262"/>
      <c r="B66" s="271"/>
      <c r="C66" s="74" t="s">
        <v>104</v>
      </c>
      <c r="D66" s="93"/>
      <c r="E66" s="93"/>
      <c r="F66" s="93"/>
      <c r="G66" s="56" t="b">
        <f>IF(COUNTIF('Blended focus area mapping'!C69, "Unit 1")&gt;0, "Unit 1")</f>
        <v>0</v>
      </c>
      <c r="H66" s="56" t="b">
        <f>IF(COUNTIF('Blended focus area mapping'!C69, "Unit 2")&gt;0, "Unit 2")</f>
        <v>0</v>
      </c>
      <c r="I66" s="56" t="b">
        <f>IF(COUNTIF('Blended focus area mapping'!C69, "Unit 3")&gt;0, "Unit 3")</f>
        <v>0</v>
      </c>
      <c r="J66" s="58" t="b">
        <f>IF(COUNTIF('Blended focus area mapping'!C69, "Unit 4")&gt;0, "Unit 4")</f>
        <v>0</v>
      </c>
    </row>
    <row r="67" spans="1:10" x14ac:dyDescent="0.3">
      <c r="A67" s="262"/>
      <c r="B67" s="271"/>
      <c r="C67" s="74" t="s">
        <v>105</v>
      </c>
      <c r="D67" s="93"/>
      <c r="E67" s="93"/>
      <c r="F67" s="93"/>
      <c r="G67" s="56" t="b">
        <f>IF(COUNTIF('Blended focus area mapping'!C70, "Unit 1")&gt;0, "Unit 1")</f>
        <v>0</v>
      </c>
      <c r="H67" s="56" t="b">
        <f>IF(COUNTIF('Blended focus area mapping'!C70, "Unit 2")&gt;0, "Unit 2")</f>
        <v>0</v>
      </c>
      <c r="I67" s="56" t="b">
        <f>IF(COUNTIF('Blended focus area mapping'!C70, "Unit 3")&gt;0, "Unit 3")</f>
        <v>0</v>
      </c>
      <c r="J67" s="58" t="b">
        <f>IF(COUNTIF('Blended focus area mapping'!C70, "Unit 4")&gt;0, "Unit 4")</f>
        <v>0</v>
      </c>
    </row>
    <row r="68" spans="1:10" x14ac:dyDescent="0.3">
      <c r="A68" s="262"/>
      <c r="B68" s="271"/>
      <c r="C68" s="74" t="s">
        <v>106</v>
      </c>
      <c r="D68" s="93"/>
      <c r="E68" s="93"/>
      <c r="F68" s="93"/>
      <c r="G68" s="56" t="b">
        <f>IF(COUNTIF('Blended focus area mapping'!C71, "Unit 1")&gt;0, "Unit 1")</f>
        <v>0</v>
      </c>
      <c r="H68" s="56" t="b">
        <f>IF(COUNTIF('Blended focus area mapping'!C71, "Unit 2")&gt;0, "Unit 2")</f>
        <v>0</v>
      </c>
      <c r="I68" s="56" t="b">
        <f>IF(COUNTIF('Blended focus area mapping'!C71, "Unit 3")&gt;0, "Unit 3")</f>
        <v>0</v>
      </c>
      <c r="J68" s="58" t="b">
        <f>IF(COUNTIF('Blended focus area mapping'!C71, "Unit 4")&gt;0, "Unit 4")</f>
        <v>0</v>
      </c>
    </row>
    <row r="69" spans="1:10" x14ac:dyDescent="0.3">
      <c r="A69" s="262"/>
      <c r="B69" s="271"/>
      <c r="C69" s="74" t="s">
        <v>107</v>
      </c>
      <c r="D69" s="93"/>
      <c r="E69" s="93"/>
      <c r="F69" s="93"/>
      <c r="G69" s="56" t="b">
        <f>IF(COUNTIF('Blended focus area mapping'!C72, "Unit 1")&gt;0, "Unit 1")</f>
        <v>0</v>
      </c>
      <c r="H69" s="56" t="b">
        <f>IF(COUNTIF('Blended focus area mapping'!C72, "Unit 2")&gt;0, "Unit 2")</f>
        <v>0</v>
      </c>
      <c r="I69" s="56" t="b">
        <f>IF(COUNTIF('Blended focus area mapping'!C72, "Unit 3")&gt;0, "Unit 3")</f>
        <v>0</v>
      </c>
      <c r="J69" s="58" t="b">
        <f>IF(COUNTIF('Blended focus area mapping'!C72, "Unit 4")&gt;0, "Unit 4")</f>
        <v>0</v>
      </c>
    </row>
    <row r="70" spans="1:10" x14ac:dyDescent="0.3">
      <c r="A70" s="262"/>
      <c r="B70" s="271"/>
      <c r="C70" s="74" t="s">
        <v>108</v>
      </c>
      <c r="D70" s="93"/>
      <c r="E70" s="93"/>
      <c r="F70" s="93"/>
      <c r="G70" s="56" t="b">
        <f>IF(COUNTIF('Blended focus area mapping'!C73, "Unit 1")&gt;0, "Unit 1")</f>
        <v>0</v>
      </c>
      <c r="H70" s="56" t="b">
        <f>IF(COUNTIF('Blended focus area mapping'!C73, "Unit 2")&gt;0, "Unit 2")</f>
        <v>0</v>
      </c>
      <c r="I70" s="56" t="b">
        <f>IF(COUNTIF('Blended focus area mapping'!C73, "Unit 3")&gt;0, "Unit 3")</f>
        <v>0</v>
      </c>
      <c r="J70" s="58" t="b">
        <f>IF(COUNTIF('Blended focus area mapping'!C73, "Unit 4")&gt;0, "Unit 4")</f>
        <v>0</v>
      </c>
    </row>
    <row r="71" spans="1:10" ht="28" x14ac:dyDescent="0.3">
      <c r="A71" s="262"/>
      <c r="B71" s="271"/>
      <c r="C71" s="74" t="s">
        <v>109</v>
      </c>
      <c r="D71" s="93"/>
      <c r="E71" s="93"/>
      <c r="F71" s="93"/>
      <c r="G71" s="56" t="b">
        <f>IF(COUNTIF('Blended focus area mapping'!C74, "Unit 1")&gt;0, "Unit 1")</f>
        <v>0</v>
      </c>
      <c r="H71" s="56" t="b">
        <f>IF(COUNTIF('Blended focus area mapping'!C74, "Unit 2")&gt;0, "Unit 2")</f>
        <v>0</v>
      </c>
      <c r="I71" s="56" t="b">
        <f>IF(COUNTIF('Blended focus area mapping'!C74, "Unit 3")&gt;0, "Unit 3")</f>
        <v>0</v>
      </c>
      <c r="J71" s="58" t="b">
        <f>IF(COUNTIF('Blended focus area mapping'!C74, "Unit 4")&gt;0, "Unit 4")</f>
        <v>0</v>
      </c>
    </row>
    <row r="72" spans="1:10" x14ac:dyDescent="0.3">
      <c r="A72" s="262"/>
      <c r="B72" s="271"/>
      <c r="C72" s="74" t="s">
        <v>110</v>
      </c>
      <c r="D72" s="93"/>
      <c r="E72" s="93"/>
      <c r="F72" s="93"/>
      <c r="G72" s="56" t="b">
        <f>IF(COUNTIF('Blended focus area mapping'!C75, "Unit 1")&gt;0, "Unit 1")</f>
        <v>0</v>
      </c>
      <c r="H72" s="56" t="b">
        <f>IF(COUNTIF('Blended focus area mapping'!C75, "Unit 2")&gt;0, "Unit 2")</f>
        <v>0</v>
      </c>
      <c r="I72" s="56" t="b">
        <f>IF(COUNTIF('Blended focus area mapping'!C75, "Unit 3")&gt;0, "Unit 3")</f>
        <v>0</v>
      </c>
      <c r="J72" s="58" t="b">
        <f>IF(COUNTIF('Blended focus area mapping'!C75, "Unit 4")&gt;0, "Unit 4")</f>
        <v>0</v>
      </c>
    </row>
    <row r="73" spans="1:10" x14ac:dyDescent="0.3">
      <c r="A73" s="262"/>
      <c r="B73" s="271"/>
      <c r="C73" s="74" t="s">
        <v>76</v>
      </c>
      <c r="D73" s="93"/>
      <c r="E73" s="93"/>
      <c r="F73" s="93"/>
      <c r="G73" s="56" t="b">
        <f>IF(COUNTIF('Blended focus area mapping'!C76, "Unit 1")&gt;0, "Unit 1")</f>
        <v>0</v>
      </c>
      <c r="H73" s="56" t="b">
        <f>IF(COUNTIF('Blended focus area mapping'!C76, "Unit 2")&gt;0, "Unit 2")</f>
        <v>0</v>
      </c>
      <c r="I73" s="56" t="b">
        <f>IF(COUNTIF('Blended focus area mapping'!C76, "Unit 3")&gt;0, "Unit 3")</f>
        <v>0</v>
      </c>
      <c r="J73" s="58" t="b">
        <f>IF(COUNTIF('Blended focus area mapping'!C76, "Unit 4")&gt;0, "Unit 4")</f>
        <v>0</v>
      </c>
    </row>
    <row r="74" spans="1:10" x14ac:dyDescent="0.3">
      <c r="A74" s="262"/>
      <c r="B74" s="271"/>
      <c r="C74" s="74" t="s">
        <v>75</v>
      </c>
      <c r="D74" s="93"/>
      <c r="E74" s="93"/>
      <c r="F74" s="93"/>
      <c r="G74" s="56" t="b">
        <f>IF(COUNTIF('Blended focus area mapping'!C77, "Unit 1")&gt;0, "Unit 1")</f>
        <v>0</v>
      </c>
      <c r="H74" s="56" t="b">
        <f>IF(COUNTIF('Blended focus area mapping'!C77, "Unit 2")&gt;0, "Unit 2")</f>
        <v>0</v>
      </c>
      <c r="I74" s="56" t="b">
        <f>IF(COUNTIF('Blended focus area mapping'!C77, "Unit 3")&gt;0, "Unit 3")</f>
        <v>0</v>
      </c>
      <c r="J74" s="58" t="b">
        <f>IF(COUNTIF('Blended focus area mapping'!C77, "Unit 4")&gt;0, "Unit 4")</f>
        <v>0</v>
      </c>
    </row>
    <row r="75" spans="1:10" x14ac:dyDescent="0.3">
      <c r="A75" s="262"/>
      <c r="B75" s="271"/>
      <c r="C75" s="74" t="s">
        <v>77</v>
      </c>
      <c r="D75" s="93"/>
      <c r="E75" s="93"/>
      <c r="F75" s="93"/>
      <c r="G75" s="56" t="b">
        <f>IF(COUNTIF('Blended focus area mapping'!C78, "Unit 1")&gt;0, "Unit 1")</f>
        <v>0</v>
      </c>
      <c r="H75" s="56" t="b">
        <f>IF(COUNTIF('Blended focus area mapping'!C78, "Unit 2")&gt;0, "Unit 2")</f>
        <v>0</v>
      </c>
      <c r="I75" s="56" t="b">
        <f>IF(COUNTIF('Blended focus area mapping'!C78, "Unit 3")&gt;0, "Unit 3")</f>
        <v>0</v>
      </c>
      <c r="J75" s="58" t="b">
        <f>IF(COUNTIF('Blended focus area mapping'!C78, "Unit 4")&gt;0, "Unit 4")</f>
        <v>0</v>
      </c>
    </row>
    <row r="76" spans="1:10" x14ac:dyDescent="0.3">
      <c r="A76" s="262"/>
      <c r="B76" s="271"/>
      <c r="C76" s="74" t="s">
        <v>78</v>
      </c>
      <c r="D76" s="93"/>
      <c r="E76" s="93"/>
      <c r="F76" s="93"/>
      <c r="G76" s="56" t="b">
        <f>IF(COUNTIF('Blended focus area mapping'!C79, "Unit 1")&gt;0, "Unit 1")</f>
        <v>0</v>
      </c>
      <c r="H76" s="56" t="b">
        <f>IF(COUNTIF('Blended focus area mapping'!C79, "Unit 2")&gt;0, "Unit 2")</f>
        <v>0</v>
      </c>
      <c r="I76" s="56" t="b">
        <f>IF(COUNTIF('Blended focus area mapping'!C79, "Unit 3")&gt;0, "Unit 3")</f>
        <v>0</v>
      </c>
      <c r="J76" s="58" t="b">
        <f>IF(COUNTIF('Blended focus area mapping'!C79, "Unit 4")&gt;0, "Unit 4")</f>
        <v>0</v>
      </c>
    </row>
    <row r="77" spans="1:10" x14ac:dyDescent="0.3">
      <c r="A77" s="262"/>
      <c r="B77" s="271"/>
      <c r="C77" s="74" t="s">
        <v>111</v>
      </c>
      <c r="D77" s="93"/>
      <c r="E77" s="93"/>
      <c r="F77" s="93"/>
      <c r="G77" s="56" t="b">
        <f>IF(COUNTIF('Blended focus area mapping'!C80, "Unit 1")&gt;0, "Unit 1")</f>
        <v>0</v>
      </c>
      <c r="H77" s="56" t="b">
        <f>IF(COUNTIF('Blended focus area mapping'!C80, "Unit 2")&gt;0, "Unit 2")</f>
        <v>0</v>
      </c>
      <c r="I77" s="56" t="b">
        <f>IF(COUNTIF('Blended focus area mapping'!C80, "Unit 3")&gt;0, "Unit 3")</f>
        <v>0</v>
      </c>
      <c r="J77" s="58" t="b">
        <f>IF(COUNTIF('Blended focus area mapping'!C80, "Unit 4")&gt;0, "Unit 4")</f>
        <v>0</v>
      </c>
    </row>
    <row r="78" spans="1:10" ht="28" x14ac:dyDescent="0.3">
      <c r="A78" s="262"/>
      <c r="B78" s="271"/>
      <c r="C78" s="74" t="s">
        <v>112</v>
      </c>
      <c r="D78" s="93"/>
      <c r="E78" s="93"/>
      <c r="F78" s="93"/>
      <c r="G78" s="56" t="b">
        <f>IF(COUNTIF('Blended focus area mapping'!C81, "Unit 1")&gt;0, "Unit 1")</f>
        <v>0</v>
      </c>
      <c r="H78" s="56" t="b">
        <f>IF(COUNTIF('Blended focus area mapping'!C81, "Unit 2")&gt;0, "Unit 2")</f>
        <v>0</v>
      </c>
      <c r="I78" s="56" t="b">
        <f>IF(COUNTIF('Blended focus area mapping'!C81, "Unit 3")&gt;0, "Unit 3")</f>
        <v>0</v>
      </c>
      <c r="J78" s="58" t="b">
        <f>IF(COUNTIF('Blended focus area mapping'!C81, "Unit 4")&gt;0, "Unit 4")</f>
        <v>0</v>
      </c>
    </row>
    <row r="79" spans="1:10" ht="28" x14ac:dyDescent="0.3">
      <c r="A79" s="262"/>
      <c r="B79" s="271"/>
      <c r="C79" s="74" t="s">
        <v>113</v>
      </c>
      <c r="D79" s="93"/>
      <c r="E79" s="93"/>
      <c r="F79" s="93"/>
      <c r="G79" s="56" t="b">
        <f>IF(COUNTIF('Blended focus area mapping'!C82, "Unit 1")&gt;0, "Unit 1")</f>
        <v>0</v>
      </c>
      <c r="H79" s="56" t="b">
        <f>IF(COUNTIF('Blended focus area mapping'!C82, "Unit 2")&gt;0, "Unit 2")</f>
        <v>0</v>
      </c>
      <c r="I79" s="56" t="b">
        <f>IF(COUNTIF('Blended focus area mapping'!C82, "Unit 3")&gt;0, "Unit 3")</f>
        <v>0</v>
      </c>
      <c r="J79" s="58" t="b">
        <f>IF(COUNTIF('Blended focus area mapping'!C82, "Unit 4")&gt;0, "Unit 4")</f>
        <v>0</v>
      </c>
    </row>
    <row r="80" spans="1:10" x14ac:dyDescent="0.3">
      <c r="A80" s="262"/>
      <c r="B80" s="271"/>
      <c r="C80" s="74" t="s">
        <v>114</v>
      </c>
      <c r="D80" s="93"/>
      <c r="E80" s="93"/>
      <c r="F80" s="93"/>
      <c r="G80" s="56" t="b">
        <f>IF(COUNTIF('Blended focus area mapping'!C83, "Unit 1")&gt;0, "Unit 1")</f>
        <v>0</v>
      </c>
      <c r="H80" s="56" t="b">
        <f>IF(COUNTIF('Blended focus area mapping'!C83, "Unit 2")&gt;0, "Unit 2")</f>
        <v>0</v>
      </c>
      <c r="I80" s="56" t="b">
        <f>IF(COUNTIF('Blended focus area mapping'!C83, "Unit 3")&gt;0, "Unit 3")</f>
        <v>0</v>
      </c>
      <c r="J80" s="58" t="b">
        <f>IF(COUNTIF('Blended focus area mapping'!C83, "Unit 4")&gt;0, "Unit 4")</f>
        <v>0</v>
      </c>
    </row>
    <row r="81" spans="1:10" ht="15.5" x14ac:dyDescent="0.3">
      <c r="A81" s="262"/>
      <c r="B81" s="271"/>
      <c r="C81" s="76" t="s">
        <v>83</v>
      </c>
      <c r="D81" s="96"/>
      <c r="E81" s="96"/>
      <c r="F81" s="96"/>
      <c r="G81" s="60"/>
      <c r="H81" s="60"/>
      <c r="I81" s="60"/>
      <c r="J81" s="61"/>
    </row>
    <row r="82" spans="1:10" x14ac:dyDescent="0.3">
      <c r="A82" s="262"/>
      <c r="B82" s="271"/>
      <c r="C82" s="74" t="s">
        <v>115</v>
      </c>
      <c r="D82" s="93"/>
      <c r="E82" s="93"/>
      <c r="F82" s="93"/>
      <c r="G82" s="56" t="b">
        <f>IF(COUNTIF('Blended focus area mapping'!C85, "Unit 1")&gt;0, "Unit 1")</f>
        <v>0</v>
      </c>
      <c r="H82" s="56" t="b">
        <f>IF(COUNTIF('Blended focus area mapping'!C85, "Unit 2")&gt;0, "Unit 2")</f>
        <v>0</v>
      </c>
      <c r="I82" s="56" t="b">
        <f>IF(COUNTIF('Blended focus area mapping'!C85, "Unit 3")&gt;0, "Unit 3")</f>
        <v>0</v>
      </c>
      <c r="J82" s="58" t="b">
        <f>IF(COUNTIF('Blended focus area mapping'!C85, "Unit 4")&gt;0, "Unit 4")</f>
        <v>0</v>
      </c>
    </row>
    <row r="83" spans="1:10" x14ac:dyDescent="0.3">
      <c r="A83" s="262"/>
      <c r="B83" s="271"/>
      <c r="C83" s="74" t="s">
        <v>116</v>
      </c>
      <c r="D83" s="93"/>
      <c r="E83" s="93"/>
      <c r="F83" s="93"/>
      <c r="G83" s="56" t="b">
        <f>IF(COUNTIF('Blended focus area mapping'!C86, "Unit 1")&gt;0, "Unit 1")</f>
        <v>0</v>
      </c>
      <c r="H83" s="56" t="b">
        <f>IF(COUNTIF('Blended focus area mapping'!C86, "Unit 2")&gt;0, "Unit 2")</f>
        <v>0</v>
      </c>
      <c r="I83" s="56" t="b">
        <f>IF(COUNTIF('Blended focus area mapping'!C86, "Unit 3")&gt;0, "Unit 3")</f>
        <v>0</v>
      </c>
      <c r="J83" s="58" t="b">
        <f>IF(COUNTIF('Blended focus area mapping'!C86, "Unit 4")&gt;0, "Unit 4")</f>
        <v>0</v>
      </c>
    </row>
    <row r="84" spans="1:10" x14ac:dyDescent="0.3">
      <c r="A84" s="262"/>
      <c r="B84" s="271"/>
      <c r="C84" s="74" t="s">
        <v>117</v>
      </c>
      <c r="D84" s="93"/>
      <c r="E84" s="93"/>
      <c r="F84" s="93"/>
      <c r="G84" s="56" t="b">
        <f>IF(COUNTIF('Blended focus area mapping'!C87, "Unit 1")&gt;0, "Unit 1")</f>
        <v>0</v>
      </c>
      <c r="H84" s="56" t="b">
        <f>IF(COUNTIF('Blended focus area mapping'!C87, "Unit 2")&gt;0, "Unit 2")</f>
        <v>0</v>
      </c>
      <c r="I84" s="56" t="b">
        <f>IF(COUNTIF('Blended focus area mapping'!C87, "Unit 3")&gt;0, "Unit 3")</f>
        <v>0</v>
      </c>
      <c r="J84" s="58" t="b">
        <f>IF(COUNTIF('Blended focus area mapping'!C87, "Unit 4")&gt;0, "Unit 4")</f>
        <v>0</v>
      </c>
    </row>
    <row r="85" spans="1:10" x14ac:dyDescent="0.3">
      <c r="A85" s="262"/>
      <c r="B85" s="271"/>
      <c r="C85" s="74" t="s">
        <v>118</v>
      </c>
      <c r="D85" s="93"/>
      <c r="E85" s="93"/>
      <c r="F85" s="93"/>
      <c r="G85" s="56" t="b">
        <f>IF(COUNTIF('Blended focus area mapping'!C88, "Unit 1")&gt;0, "Unit 1")</f>
        <v>0</v>
      </c>
      <c r="H85" s="56" t="b">
        <f>IF(COUNTIF('Blended focus area mapping'!C88, "Unit 2")&gt;0, "Unit 2")</f>
        <v>0</v>
      </c>
      <c r="I85" s="56" t="b">
        <f>IF(COUNTIF('Blended focus area mapping'!C88, "Unit 3")&gt;0, "Unit 3")</f>
        <v>0</v>
      </c>
      <c r="J85" s="58" t="b">
        <f>IF(COUNTIF('Blended focus area mapping'!C88, "Unit 4")&gt;0, "Unit 4")</f>
        <v>0</v>
      </c>
    </row>
    <row r="86" spans="1:10" x14ac:dyDescent="0.3">
      <c r="A86" s="262"/>
      <c r="B86" s="271"/>
      <c r="C86" s="74" t="s">
        <v>119</v>
      </c>
      <c r="D86" s="93"/>
      <c r="E86" s="93"/>
      <c r="F86" s="93"/>
      <c r="G86" s="56" t="b">
        <f>IF(COUNTIF('Blended focus area mapping'!C89, "Unit 1")&gt;0, "Unit 1")</f>
        <v>0</v>
      </c>
      <c r="H86" s="56" t="b">
        <f>IF(COUNTIF('Blended focus area mapping'!C89, "Unit 2")&gt;0, "Unit 2")</f>
        <v>0</v>
      </c>
      <c r="I86" s="56" t="b">
        <f>IF(COUNTIF('Blended focus area mapping'!C89, "Unit 3")&gt;0, "Unit 3")</f>
        <v>0</v>
      </c>
      <c r="J86" s="58" t="b">
        <f>IF(COUNTIF('Blended focus area mapping'!C89, "Unit 4")&gt;0, "Unit 4")</f>
        <v>0</v>
      </c>
    </row>
    <row r="87" spans="1:10" ht="14.5" thickBot="1" x14ac:dyDescent="0.35">
      <c r="A87" s="262"/>
      <c r="B87" s="272"/>
      <c r="C87" s="100" t="s">
        <v>120</v>
      </c>
      <c r="D87" s="94"/>
      <c r="E87" s="94"/>
      <c r="F87" s="94"/>
      <c r="G87" s="68" t="b">
        <f>IF(COUNTIF('Blended focus area mapping'!C90, "Unit 1")&gt;0, "Unit 1")</f>
        <v>0</v>
      </c>
      <c r="H87" s="64" t="b">
        <f>IF(COUNTIF('Blended focus area mapping'!C90, "Unit 2")&gt;0, "Unit 2")</f>
        <v>0</v>
      </c>
      <c r="I87" s="68" t="b">
        <f>IF(COUNTIF('Blended focus area mapping'!C90, "Unit 3")&gt;0, "Unit 3")</f>
        <v>0</v>
      </c>
      <c r="J87" s="65" t="b">
        <f>IF(COUNTIF('Blended focus area mapping'!C90, "Unit 4")&gt;0, "Unit 4")</f>
        <v>0</v>
      </c>
    </row>
    <row r="88" spans="1:10" ht="15.5" x14ac:dyDescent="0.3">
      <c r="A88" s="262"/>
      <c r="B88" s="270" t="s">
        <v>121</v>
      </c>
      <c r="C88" s="73" t="s">
        <v>37</v>
      </c>
      <c r="D88" s="95"/>
      <c r="E88" s="95"/>
      <c r="F88" s="95"/>
      <c r="G88" s="69"/>
      <c r="H88" s="66"/>
      <c r="I88" s="69"/>
      <c r="J88" s="67"/>
    </row>
    <row r="89" spans="1:10" x14ac:dyDescent="0.3">
      <c r="A89" s="262"/>
      <c r="B89" s="271"/>
      <c r="C89" s="74" t="s">
        <v>122</v>
      </c>
      <c r="D89" s="93"/>
      <c r="E89" s="93"/>
      <c r="F89" s="93"/>
      <c r="G89" s="56" t="b">
        <f>IF(COUNTIF('Blended focus area mapping'!C93, "Unit 1")&gt;0, "Unit 1")</f>
        <v>0</v>
      </c>
      <c r="H89" s="56" t="b">
        <f>IF(COUNTIF('Blended focus area mapping'!C93, "Unit 2")&gt;0, "Unit 2")</f>
        <v>0</v>
      </c>
      <c r="I89" s="56" t="b">
        <f>IF(COUNTIF('Blended focus area mapping'!C93, "Unit 3")&gt;0, "Unit 3")</f>
        <v>0</v>
      </c>
      <c r="J89" s="58" t="b">
        <f>IF(COUNTIF('Blended focus area mapping'!C93, "Unit 4")&gt;0, "Unit 4")</f>
        <v>0</v>
      </c>
    </row>
    <row r="90" spans="1:10" x14ac:dyDescent="0.3">
      <c r="A90" s="262"/>
      <c r="B90" s="271"/>
      <c r="C90" s="74" t="s">
        <v>123</v>
      </c>
      <c r="D90" s="93"/>
      <c r="E90" s="93"/>
      <c r="F90" s="93"/>
      <c r="G90" s="56" t="b">
        <f>IF(COUNTIF('Blended focus area mapping'!C94, "Unit 1")&gt;0, "Unit 1")</f>
        <v>0</v>
      </c>
      <c r="H90" s="56" t="b">
        <f>IF(COUNTIF('Blended focus area mapping'!C94, "Unit 2")&gt;0, "Unit 2")</f>
        <v>0</v>
      </c>
      <c r="I90" s="56" t="b">
        <f>IF(COUNTIF('Blended focus area mapping'!C94, "Unit 3")&gt;0, "Unit 3")</f>
        <v>0</v>
      </c>
      <c r="J90" s="58" t="b">
        <f>IF(COUNTIF('Blended focus area mapping'!C94, "Unit 4")&gt;0, "Unit 4")</f>
        <v>0</v>
      </c>
    </row>
    <row r="91" spans="1:10" x14ac:dyDescent="0.3">
      <c r="A91" s="262"/>
      <c r="B91" s="271"/>
      <c r="C91" s="74" t="s">
        <v>124</v>
      </c>
      <c r="D91" s="93"/>
      <c r="E91" s="93"/>
      <c r="F91" s="93"/>
      <c r="G91" s="56" t="b">
        <f>IF(COUNTIF('Blended focus area mapping'!C95, "Unit 1")&gt;0, "Unit 1")</f>
        <v>0</v>
      </c>
      <c r="H91" s="56" t="b">
        <f>IF(COUNTIF('Blended focus area mapping'!C95, "Unit 2")&gt;0, "Unit 2")</f>
        <v>0</v>
      </c>
      <c r="I91" s="56" t="b">
        <f>IF(COUNTIF('Blended focus area mapping'!C95, "Unit 3")&gt;0, "Unit 3")</f>
        <v>0</v>
      </c>
      <c r="J91" s="58" t="b">
        <f>IF(COUNTIF('Blended focus area mapping'!C95, "Unit 4")&gt;0, "Unit 4")</f>
        <v>0</v>
      </c>
    </row>
    <row r="92" spans="1:10" ht="28" x14ac:dyDescent="0.3">
      <c r="A92" s="262"/>
      <c r="B92" s="271"/>
      <c r="C92" s="74" t="s">
        <v>125</v>
      </c>
      <c r="D92" s="93"/>
      <c r="E92" s="93"/>
      <c r="F92" s="93"/>
      <c r="G92" s="56" t="b">
        <f>IF(COUNTIF('Blended focus area mapping'!C96, "Unit 1")&gt;0, "Unit 1")</f>
        <v>0</v>
      </c>
      <c r="H92" s="56" t="b">
        <f>IF(COUNTIF('Blended focus area mapping'!C96, "Unit 2")&gt;0, "Unit 2")</f>
        <v>0</v>
      </c>
      <c r="I92" s="56" t="b">
        <f>IF(COUNTIF('Blended focus area mapping'!C96, "Unit 3")&gt;0, "Unit 3")</f>
        <v>0</v>
      </c>
      <c r="J92" s="58" t="b">
        <f>IF(COUNTIF('Blended focus area mapping'!C96, "Unit 4")&gt;0, "Unit 4")</f>
        <v>0</v>
      </c>
    </row>
    <row r="93" spans="1:10" x14ac:dyDescent="0.3">
      <c r="A93" s="262"/>
      <c r="B93" s="271"/>
      <c r="C93" s="74" t="s">
        <v>126</v>
      </c>
      <c r="D93" s="93"/>
      <c r="E93" s="93"/>
      <c r="F93" s="93"/>
      <c r="G93" s="56" t="b">
        <f>IF(COUNTIF('Blended focus area mapping'!C97, "Unit 1")&gt;0, "Unit 1")</f>
        <v>0</v>
      </c>
      <c r="H93" s="56" t="b">
        <f>IF(COUNTIF('Blended focus area mapping'!C97, "Unit 2")&gt;0, "Unit 2")</f>
        <v>0</v>
      </c>
      <c r="I93" s="56" t="b">
        <f>IF(COUNTIF('Blended focus area mapping'!C97, "Unit 3")&gt;0, "Unit 3")</f>
        <v>0</v>
      </c>
      <c r="J93" s="58" t="b">
        <f>IF(COUNTIF('Blended focus area mapping'!C97, "Unit 4")&gt;0, "Unit 4")</f>
        <v>0</v>
      </c>
    </row>
    <row r="94" spans="1:10" x14ac:dyDescent="0.3">
      <c r="A94" s="262"/>
      <c r="B94" s="271"/>
      <c r="C94" s="74" t="s">
        <v>127</v>
      </c>
      <c r="D94" s="93"/>
      <c r="E94" s="93"/>
      <c r="F94" s="93"/>
      <c r="G94" s="56" t="b">
        <f>IF(COUNTIF('Blended focus area mapping'!C98, "Unit 1")&gt;0, "Unit 1")</f>
        <v>0</v>
      </c>
      <c r="H94" s="56" t="b">
        <f>IF(COUNTIF('Blended focus area mapping'!C98, "Unit 2")&gt;0, "Unit 2")</f>
        <v>0</v>
      </c>
      <c r="I94" s="56" t="b">
        <f>IF(COUNTIF('Blended focus area mapping'!C98, "Unit 3")&gt;0, "Unit 3")</f>
        <v>0</v>
      </c>
      <c r="J94" s="58" t="b">
        <f>IF(COUNTIF('Blended focus area mapping'!C98, "Unit 4")&gt;0, "Unit 4")</f>
        <v>0</v>
      </c>
    </row>
    <row r="95" spans="1:10" ht="28" x14ac:dyDescent="0.3">
      <c r="A95" s="262"/>
      <c r="B95" s="271"/>
      <c r="C95" s="74" t="s">
        <v>128</v>
      </c>
      <c r="D95" s="93"/>
      <c r="E95" s="93"/>
      <c r="F95" s="93"/>
      <c r="G95" s="56" t="b">
        <f>IF(COUNTIF('Blended focus area mapping'!C99, "Unit 1")&gt;0, "Unit 1")</f>
        <v>0</v>
      </c>
      <c r="H95" s="56" t="b">
        <f>IF(COUNTIF('Blended focus area mapping'!C99, "Unit 2")&gt;0, "Unit 2")</f>
        <v>0</v>
      </c>
      <c r="I95" s="56" t="b">
        <f>IF(COUNTIF('Blended focus area mapping'!C99, "Unit 3")&gt;0, "Unit 3")</f>
        <v>0</v>
      </c>
      <c r="J95" s="58" t="b">
        <f>IF(COUNTIF('Blended focus area mapping'!C99, "Unit 4")&gt;0, "Unit 4")</f>
        <v>0</v>
      </c>
    </row>
    <row r="96" spans="1:10" x14ac:dyDescent="0.3">
      <c r="A96" s="262"/>
      <c r="B96" s="271"/>
      <c r="C96" s="74" t="s">
        <v>129</v>
      </c>
      <c r="D96" s="93"/>
      <c r="E96" s="93"/>
      <c r="F96" s="93"/>
      <c r="G96" s="56" t="b">
        <f>IF(COUNTIF('Blended focus area mapping'!C100, "Unit 1")&gt;0, "Unit 1")</f>
        <v>0</v>
      </c>
      <c r="H96" s="56" t="b">
        <f>IF(COUNTIF('Blended focus area mapping'!C100, "Unit 2")&gt;0, "Unit 2")</f>
        <v>0</v>
      </c>
      <c r="I96" s="56" t="b">
        <f>IF(COUNTIF('Blended focus area mapping'!C100, "Unit 3")&gt;0, "Unit 3")</f>
        <v>0</v>
      </c>
      <c r="J96" s="58" t="b">
        <f>IF(COUNTIF('Blended focus area mapping'!C100, "Unit 4")&gt;0, "Unit 4")</f>
        <v>0</v>
      </c>
    </row>
    <row r="97" spans="1:10" x14ac:dyDescent="0.3">
      <c r="A97" s="262"/>
      <c r="B97" s="271"/>
      <c r="C97" s="74" t="s">
        <v>130</v>
      </c>
      <c r="D97" s="93"/>
      <c r="E97" s="93"/>
      <c r="F97" s="93"/>
      <c r="G97" s="56" t="b">
        <f>IF(COUNTIF('Blended focus area mapping'!C101, "Unit 1")&gt;0, "Unit 1")</f>
        <v>0</v>
      </c>
      <c r="H97" s="56" t="b">
        <f>IF(COUNTIF('Blended focus area mapping'!C101, "Unit 2")&gt;0, "Unit 2")</f>
        <v>0</v>
      </c>
      <c r="I97" s="56" t="b">
        <f>IF(COUNTIF('Blended focus area mapping'!C101, "Unit 3")&gt;0, "Unit 3")</f>
        <v>0</v>
      </c>
      <c r="J97" s="58" t="b">
        <f>IF(COUNTIF('Blended focus area mapping'!C101, "Unit 4")&gt;0, "Unit 4")</f>
        <v>0</v>
      </c>
    </row>
    <row r="98" spans="1:10" ht="15.5" x14ac:dyDescent="0.3">
      <c r="A98" s="262"/>
      <c r="B98" s="271"/>
      <c r="C98" s="76" t="s">
        <v>58</v>
      </c>
      <c r="D98" s="96"/>
      <c r="E98" s="96"/>
      <c r="F98" s="96"/>
      <c r="G98" s="60"/>
      <c r="H98" s="60"/>
      <c r="I98" s="60"/>
      <c r="J98" s="61"/>
    </row>
    <row r="99" spans="1:10" x14ac:dyDescent="0.3">
      <c r="A99" s="262"/>
      <c r="B99" s="271"/>
      <c r="C99" s="74" t="s">
        <v>131</v>
      </c>
      <c r="D99" s="93"/>
      <c r="E99" s="93"/>
      <c r="F99" s="93"/>
      <c r="G99" s="56" t="b">
        <f>IF(COUNTIF('Blended focus area mapping'!C103, "Unit 1")&gt;0, "Unit 1")</f>
        <v>0</v>
      </c>
      <c r="H99" s="56" t="b">
        <f>IF(COUNTIF('Blended focus area mapping'!C103, "Unit 2")&gt;0, "Unit 2")</f>
        <v>0</v>
      </c>
      <c r="I99" s="56" t="b">
        <f>IF(COUNTIF('Blended focus area mapping'!C103, "Unit 3")&gt;0, "Unit 3")</f>
        <v>0</v>
      </c>
      <c r="J99" s="58" t="b">
        <f>IF(COUNTIF('Blended focus area mapping'!C103, "Unit 4")&gt;0, "Unit 4")</f>
        <v>0</v>
      </c>
    </row>
    <row r="100" spans="1:10" x14ac:dyDescent="0.3">
      <c r="A100" s="262"/>
      <c r="B100" s="271"/>
      <c r="C100" s="74" t="s">
        <v>132</v>
      </c>
      <c r="D100" s="93"/>
      <c r="E100" s="93"/>
      <c r="F100" s="93"/>
      <c r="G100" s="56" t="b">
        <f>IF(COUNTIF('Blended focus area mapping'!C104, "Unit 1")&gt;0, "Unit 1")</f>
        <v>0</v>
      </c>
      <c r="H100" s="56" t="b">
        <f>IF(COUNTIF('Blended focus area mapping'!C104, "Unit 2")&gt;0, "Unit 2")</f>
        <v>0</v>
      </c>
      <c r="I100" s="56" t="b">
        <f>IF(COUNTIF('Blended focus area mapping'!C104, "Unit 3")&gt;0, "Unit 3")</f>
        <v>0</v>
      </c>
      <c r="J100" s="58" t="b">
        <f>IF(COUNTIF('Blended focus area mapping'!C104, "Unit 4")&gt;0, "Unit 4")</f>
        <v>0</v>
      </c>
    </row>
    <row r="101" spans="1:10" x14ac:dyDescent="0.3">
      <c r="A101" s="262"/>
      <c r="B101" s="271"/>
      <c r="C101" s="74" t="s">
        <v>133</v>
      </c>
      <c r="D101" s="93"/>
      <c r="E101" s="93"/>
      <c r="F101" s="93"/>
      <c r="G101" s="56" t="b">
        <f>IF(COUNTIF('Blended focus area mapping'!C105, "Unit 1")&gt;0, "Unit 1")</f>
        <v>0</v>
      </c>
      <c r="H101" s="56" t="b">
        <f>IF(COUNTIF('Blended focus area mapping'!C105, "Unit 2")&gt;0, "Unit 2")</f>
        <v>0</v>
      </c>
      <c r="I101" s="56" t="b">
        <f>IF(COUNTIF('Blended focus area mapping'!C105, "Unit 3")&gt;0, "Unit 3")</f>
        <v>0</v>
      </c>
      <c r="J101" s="58" t="b">
        <f>IF(COUNTIF('Blended focus area mapping'!C105, "Unit 4")&gt;0, "Unit 4")</f>
        <v>0</v>
      </c>
    </row>
    <row r="102" spans="1:10" ht="28" x14ac:dyDescent="0.3">
      <c r="A102" s="262"/>
      <c r="B102" s="271"/>
      <c r="C102" s="74" t="s">
        <v>134</v>
      </c>
      <c r="D102" s="93"/>
      <c r="E102" s="93"/>
      <c r="F102" s="93"/>
      <c r="G102" s="56" t="b">
        <f>IF(COUNTIF('Blended focus area mapping'!C106, "Unit 1")&gt;0, "Unit 1")</f>
        <v>0</v>
      </c>
      <c r="H102" s="56" t="b">
        <f>IF(COUNTIF('Blended focus area mapping'!C106, "Unit 2")&gt;0, "Unit 2")</f>
        <v>0</v>
      </c>
      <c r="I102" s="56" t="b">
        <f>IF(COUNTIF('Blended focus area mapping'!C106, "Unit 3")&gt;0, "Unit 3")</f>
        <v>0</v>
      </c>
      <c r="J102" s="58" t="b">
        <f>IF(COUNTIF('Blended focus area mapping'!C106, "Unit 4")&gt;0, "Unit 4")</f>
        <v>0</v>
      </c>
    </row>
    <row r="103" spans="1:10" x14ac:dyDescent="0.3">
      <c r="A103" s="262"/>
      <c r="B103" s="271"/>
      <c r="C103" s="74" t="s">
        <v>110</v>
      </c>
      <c r="D103" s="93"/>
      <c r="E103" s="93"/>
      <c r="F103" s="93"/>
      <c r="G103" s="56" t="b">
        <f>IF(COUNTIF('Blended focus area mapping'!C107, "Unit 1")&gt;0, "Unit 1")</f>
        <v>0</v>
      </c>
      <c r="H103" s="56" t="b">
        <f>IF(COUNTIF('Blended focus area mapping'!C107, "Unit 2")&gt;0, "Unit 2")</f>
        <v>0</v>
      </c>
      <c r="I103" s="56" t="b">
        <f>IF(COUNTIF('Blended focus area mapping'!C107, "Unit 3")&gt;0, "Unit 3")</f>
        <v>0</v>
      </c>
      <c r="J103" s="58" t="b">
        <f>IF(COUNTIF('Blended focus area mapping'!C107, "Unit 4")&gt;0, "Unit 4")</f>
        <v>0</v>
      </c>
    </row>
    <row r="104" spans="1:10" x14ac:dyDescent="0.3">
      <c r="A104" s="262"/>
      <c r="B104" s="271"/>
      <c r="C104" s="74" t="s">
        <v>74</v>
      </c>
      <c r="D104" s="93"/>
      <c r="E104" s="93"/>
      <c r="F104" s="93"/>
      <c r="G104" s="56" t="b">
        <f>IF(COUNTIF('Blended focus area mapping'!C108, "Unit 1")&gt;0, "Unit 1")</f>
        <v>0</v>
      </c>
      <c r="H104" s="56" t="b">
        <f>IF(COUNTIF('Blended focus area mapping'!C108, "Unit 2")&gt;0, "Unit 2")</f>
        <v>0</v>
      </c>
      <c r="I104" s="56" t="b">
        <f>IF(COUNTIF('Blended focus area mapping'!C108, "Unit 3")&gt;0, "Unit 3")</f>
        <v>0</v>
      </c>
      <c r="J104" s="58" t="b">
        <f>IF(COUNTIF('Blended focus area mapping'!C108, "Unit 4")&gt;0, "Unit 4")</f>
        <v>0</v>
      </c>
    </row>
    <row r="105" spans="1:10" x14ac:dyDescent="0.3">
      <c r="A105" s="262"/>
      <c r="B105" s="271"/>
      <c r="C105" s="74" t="s">
        <v>135</v>
      </c>
      <c r="D105" s="93"/>
      <c r="E105" s="93"/>
      <c r="F105" s="93"/>
      <c r="G105" s="56" t="b">
        <f>IF(COUNTIF('Blended focus area mapping'!C109, "Unit 1")&gt;0, "Unit 1")</f>
        <v>0</v>
      </c>
      <c r="H105" s="56" t="b">
        <f>IF(COUNTIF('Blended focus area mapping'!C109, "Unit 2")&gt;0, "Unit 2")</f>
        <v>0</v>
      </c>
      <c r="I105" s="56" t="b">
        <f>IF(COUNTIF('Blended focus area mapping'!C109, "Unit 3")&gt;0, "Unit 3")</f>
        <v>0</v>
      </c>
      <c r="J105" s="58" t="b">
        <f>IF(COUNTIF('Blended focus area mapping'!C109, "Unit 4")&gt;0, "Unit 4")</f>
        <v>0</v>
      </c>
    </row>
    <row r="106" spans="1:10" x14ac:dyDescent="0.3">
      <c r="A106" s="262"/>
      <c r="B106" s="271"/>
      <c r="C106" s="74" t="s">
        <v>136</v>
      </c>
      <c r="D106" s="93"/>
      <c r="E106" s="93"/>
      <c r="F106" s="93"/>
      <c r="G106" s="56" t="b">
        <f>IF(COUNTIF('Blended focus area mapping'!C110, "Unit 1")&gt;0, "Unit 1")</f>
        <v>0</v>
      </c>
      <c r="H106" s="56" t="b">
        <f>IF(COUNTIF('Blended focus area mapping'!C110, "Unit 2")&gt;0, "Unit 2")</f>
        <v>0</v>
      </c>
      <c r="I106" s="56" t="b">
        <f>IF(COUNTIF('Blended focus area mapping'!C110, "Unit 3")&gt;0, "Unit 3")</f>
        <v>0</v>
      </c>
      <c r="J106" s="58" t="b">
        <f>IF(COUNTIF('Blended focus area mapping'!C110, "Unit 4")&gt;0, "Unit 4")</f>
        <v>0</v>
      </c>
    </row>
    <row r="107" spans="1:10" x14ac:dyDescent="0.3">
      <c r="A107" s="262"/>
      <c r="B107" s="271"/>
      <c r="C107" s="74" t="s">
        <v>137</v>
      </c>
      <c r="D107" s="93"/>
      <c r="E107" s="93"/>
      <c r="F107" s="93"/>
      <c r="G107" s="56" t="b">
        <f>IF(COUNTIF('Blended focus area mapping'!C111, "Unit 1")&gt;0, "Unit 1")</f>
        <v>0</v>
      </c>
      <c r="H107" s="56" t="b">
        <f>IF(COUNTIF('Blended focus area mapping'!C111, "Unit 2")&gt;0, "Unit 2")</f>
        <v>0</v>
      </c>
      <c r="I107" s="56" t="b">
        <f>IF(COUNTIF('Blended focus area mapping'!C111, "Unit 3")&gt;0, "Unit 3")</f>
        <v>0</v>
      </c>
      <c r="J107" s="58" t="b">
        <f>IF(COUNTIF('Blended focus area mapping'!C111, "Unit 4")&gt;0, "Unit 4")</f>
        <v>0</v>
      </c>
    </row>
    <row r="108" spans="1:10" x14ac:dyDescent="0.3">
      <c r="A108" s="262"/>
      <c r="B108" s="271"/>
      <c r="C108" s="74" t="s">
        <v>138</v>
      </c>
      <c r="D108" s="93"/>
      <c r="E108" s="93"/>
      <c r="F108" s="93"/>
      <c r="G108" s="56" t="b">
        <f>IF(COUNTIF('Blended focus area mapping'!C112, "Unit 1")&gt;0, "Unit 1")</f>
        <v>0</v>
      </c>
      <c r="H108" s="56" t="b">
        <f>IF(COUNTIF('Blended focus area mapping'!C112, "Unit 2")&gt;0, "Unit 2")</f>
        <v>0</v>
      </c>
      <c r="I108" s="56" t="b">
        <f>IF(COUNTIF('Blended focus area mapping'!C112, "Unit 3")&gt;0, "Unit 3")</f>
        <v>0</v>
      </c>
      <c r="J108" s="58" t="b">
        <f>IF(COUNTIF('Blended focus area mapping'!C112, "Unit 4")&gt;0, "Unit 4")</f>
        <v>0</v>
      </c>
    </row>
    <row r="109" spans="1:10" ht="28" x14ac:dyDescent="0.3">
      <c r="A109" s="262"/>
      <c r="B109" s="271"/>
      <c r="C109" s="74" t="s">
        <v>139</v>
      </c>
      <c r="D109" s="93"/>
      <c r="E109" s="93"/>
      <c r="F109" s="93"/>
      <c r="G109" s="56" t="b">
        <f>IF(COUNTIF('Blended focus area mapping'!C113, "Unit 1")&gt;0, "Unit 1")</f>
        <v>0</v>
      </c>
      <c r="H109" s="56" t="b">
        <f>IF(COUNTIF('Blended focus area mapping'!C113, "Unit 2")&gt;0, "Unit 2")</f>
        <v>0</v>
      </c>
      <c r="I109" s="56" t="b">
        <f>IF(COUNTIF('Blended focus area mapping'!C113, "Unit 3")&gt;0, "Unit 3")</f>
        <v>0</v>
      </c>
      <c r="J109" s="58" t="b">
        <f>IF(COUNTIF('Blended focus area mapping'!C113, "Unit 4")&gt;0, "Unit 4")</f>
        <v>0</v>
      </c>
    </row>
    <row r="110" spans="1:10" x14ac:dyDescent="0.3">
      <c r="A110" s="262"/>
      <c r="B110" s="271"/>
      <c r="C110" s="74" t="s">
        <v>65</v>
      </c>
      <c r="D110" s="93"/>
      <c r="E110" s="93"/>
      <c r="F110" s="93"/>
      <c r="G110" s="56" t="b">
        <f>IF(COUNTIF('Blended focus area mapping'!C114, "Unit 1")&gt;0, "Unit 1")</f>
        <v>0</v>
      </c>
      <c r="H110" s="56" t="b">
        <f>IF(COUNTIF('Blended focus area mapping'!C114, "Unit 2")&gt;0, "Unit 2")</f>
        <v>0</v>
      </c>
      <c r="I110" s="56" t="b">
        <f>IF(COUNTIF('Blended focus area mapping'!C114, "Unit 3")&gt;0, "Unit 3")</f>
        <v>0</v>
      </c>
      <c r="J110" s="58" t="b">
        <f>IF(COUNTIF('Blended focus area mapping'!C114, "Unit 4")&gt;0, "Unit 4")</f>
        <v>0</v>
      </c>
    </row>
    <row r="111" spans="1:10" ht="15.5" x14ac:dyDescent="0.3">
      <c r="A111" s="262"/>
      <c r="B111" s="271"/>
      <c r="C111" s="76" t="s">
        <v>63</v>
      </c>
      <c r="D111" s="96"/>
      <c r="E111" s="96"/>
      <c r="F111" s="96"/>
      <c r="G111" s="60"/>
      <c r="H111" s="60"/>
      <c r="I111" s="60"/>
      <c r="J111" s="61"/>
    </row>
    <row r="112" spans="1:10" x14ac:dyDescent="0.3">
      <c r="A112" s="262"/>
      <c r="B112" s="271"/>
      <c r="C112" s="74" t="s">
        <v>140</v>
      </c>
      <c r="D112" s="93"/>
      <c r="E112" s="93"/>
      <c r="F112" s="93"/>
      <c r="G112" s="56" t="b">
        <f>IF(COUNTIF('Blended focus area mapping'!C116, "Unit 1")&gt;0, "Unit 1")</f>
        <v>0</v>
      </c>
      <c r="H112" s="56" t="b">
        <f>IF(COUNTIF('Blended focus area mapping'!C116, "Unit 2")&gt;0, "Unit 2")</f>
        <v>0</v>
      </c>
      <c r="I112" s="56" t="b">
        <f>IF(COUNTIF('Blended focus area mapping'!C116, "Unit 3")&gt;0, "Unit 3")</f>
        <v>0</v>
      </c>
      <c r="J112" s="58" t="b">
        <f>IF(COUNTIF('Blended focus area mapping'!C116, "Unit 4")&gt;0, "Unit 4")</f>
        <v>0</v>
      </c>
    </row>
    <row r="113" spans="1:10" x14ac:dyDescent="0.3">
      <c r="A113" s="262"/>
      <c r="B113" s="271"/>
      <c r="C113" s="74" t="s">
        <v>108</v>
      </c>
      <c r="D113" s="93"/>
      <c r="E113" s="93"/>
      <c r="F113" s="93"/>
      <c r="G113" s="56" t="b">
        <f>IF(COUNTIF('Blended focus area mapping'!C117, "Unit 1")&gt;0, "Unit 1")</f>
        <v>0</v>
      </c>
      <c r="H113" s="56" t="b">
        <f>IF(COUNTIF('Blended focus area mapping'!C117, "Unit 2")&gt;0, "Unit 2")</f>
        <v>0</v>
      </c>
      <c r="I113" s="56" t="b">
        <f>IF(COUNTIF('Blended focus area mapping'!C117, "Unit 3")&gt;0, "Unit 3")</f>
        <v>0</v>
      </c>
      <c r="J113" s="58" t="b">
        <f>IF(COUNTIF('Blended focus area mapping'!C117, "Unit 4")&gt;0, "Unit 4")</f>
        <v>0</v>
      </c>
    </row>
    <row r="114" spans="1:10" x14ac:dyDescent="0.3">
      <c r="A114" s="262"/>
      <c r="B114" s="271"/>
      <c r="C114" s="74" t="s">
        <v>141</v>
      </c>
      <c r="D114" s="93"/>
      <c r="E114" s="93"/>
      <c r="F114" s="93"/>
      <c r="G114" s="56" t="b">
        <f>IF(COUNTIF('Blended focus area mapping'!C118, "Unit 1")&gt;0, "Unit 1")</f>
        <v>0</v>
      </c>
      <c r="H114" s="56" t="b">
        <f>IF(COUNTIF('Blended focus area mapping'!C118, "Unit 2")&gt;0, "Unit 2")</f>
        <v>0</v>
      </c>
      <c r="I114" s="56" t="b">
        <f>IF(COUNTIF('Blended focus area mapping'!C118, "Unit 3")&gt;0, "Unit 3")</f>
        <v>0</v>
      </c>
      <c r="J114" s="58" t="b">
        <f>IF(COUNTIF('Blended focus area mapping'!C118, "Unit 4")&gt;0, "Unit 4")</f>
        <v>0</v>
      </c>
    </row>
    <row r="115" spans="1:10" x14ac:dyDescent="0.3">
      <c r="A115" s="262"/>
      <c r="B115" s="271"/>
      <c r="C115" s="74" t="s">
        <v>142</v>
      </c>
      <c r="D115" s="93"/>
      <c r="E115" s="93"/>
      <c r="F115" s="93"/>
      <c r="G115" s="56" t="b">
        <f>IF(COUNTIF('Blended focus area mapping'!C119, "Unit 1")&gt;0, "Unit 1")</f>
        <v>0</v>
      </c>
      <c r="H115" s="56" t="b">
        <f>IF(COUNTIF('Blended focus area mapping'!C119, "Unit 2")&gt;0, "Unit 2")</f>
        <v>0</v>
      </c>
      <c r="I115" s="56" t="b">
        <f>IF(COUNTIF('Blended focus area mapping'!C119, "Unit 3")&gt;0, "Unit 3")</f>
        <v>0</v>
      </c>
      <c r="J115" s="58" t="b">
        <f>IF(COUNTIF('Blended focus area mapping'!C119, "Unit 4")&gt;0, "Unit 4")</f>
        <v>0</v>
      </c>
    </row>
    <row r="116" spans="1:10" ht="28" x14ac:dyDescent="0.3">
      <c r="A116" s="262"/>
      <c r="B116" s="271"/>
      <c r="C116" s="74" t="s">
        <v>143</v>
      </c>
      <c r="D116" s="93"/>
      <c r="E116" s="93"/>
      <c r="F116" s="93"/>
      <c r="G116" s="56" t="b">
        <f>IF(COUNTIF('Blended focus area mapping'!C120, "Unit 1")&gt;0, "Unit 1")</f>
        <v>0</v>
      </c>
      <c r="H116" s="56" t="b">
        <f>IF(COUNTIF('Blended focus area mapping'!C120, "Unit 2")&gt;0, "Unit 2")</f>
        <v>0</v>
      </c>
      <c r="I116" s="56" t="b">
        <f>IF(COUNTIF('Blended focus area mapping'!C120, "Unit 3")&gt;0, "Unit 3")</f>
        <v>0</v>
      </c>
      <c r="J116" s="58" t="b">
        <f>IF(COUNTIF('Blended focus area mapping'!C120, "Unit 4")&gt;0, "Unit 4")</f>
        <v>0</v>
      </c>
    </row>
    <row r="117" spans="1:10" x14ac:dyDescent="0.3">
      <c r="A117" s="262"/>
      <c r="B117" s="271"/>
      <c r="C117" s="74" t="s">
        <v>144</v>
      </c>
      <c r="D117" s="93"/>
      <c r="E117" s="93"/>
      <c r="F117" s="93"/>
      <c r="G117" s="56" t="b">
        <f>IF(COUNTIF('Blended focus area mapping'!C121, "Unit 1")&gt;0, "Unit 1")</f>
        <v>0</v>
      </c>
      <c r="H117" s="56" t="b">
        <f>IF(COUNTIF('Blended focus area mapping'!C121, "Unit 2")&gt;0, "Unit 2")</f>
        <v>0</v>
      </c>
      <c r="I117" s="56" t="b">
        <f>IF(COUNTIF('Blended focus area mapping'!C121, "Unit 3")&gt;0, "Unit 3")</f>
        <v>0</v>
      </c>
      <c r="J117" s="58" t="b">
        <f>IF(COUNTIF('Blended focus area mapping'!C121, "Unit 4")&gt;0, "Unit 4")</f>
        <v>0</v>
      </c>
    </row>
    <row r="118" spans="1:10" x14ac:dyDescent="0.3">
      <c r="A118" s="262"/>
      <c r="B118" s="271"/>
      <c r="C118" s="74" t="s">
        <v>145</v>
      </c>
      <c r="D118" s="93"/>
      <c r="E118" s="93"/>
      <c r="F118" s="93"/>
      <c r="G118" s="56" t="b">
        <f>IF(COUNTIF('Blended focus area mapping'!C122, "Unit 1")&gt;0, "Unit 1")</f>
        <v>0</v>
      </c>
      <c r="H118" s="56" t="b">
        <f>IF(COUNTIF('Blended focus area mapping'!C122, "Unit 2")&gt;0, "Unit 2")</f>
        <v>0</v>
      </c>
      <c r="I118" s="56" t="b">
        <f>IF(COUNTIF('Blended focus area mapping'!C122, "Unit 3")&gt;0, "Unit 3")</f>
        <v>0</v>
      </c>
      <c r="J118" s="58" t="b">
        <f>IF(COUNTIF('Blended focus area mapping'!C122, "Unit 4")&gt;0, "Unit 4")</f>
        <v>0</v>
      </c>
    </row>
    <row r="119" spans="1:10" ht="28" x14ac:dyDescent="0.3">
      <c r="A119" s="262"/>
      <c r="B119" s="271"/>
      <c r="C119" s="74" t="s">
        <v>113</v>
      </c>
      <c r="D119" s="93"/>
      <c r="E119" s="93"/>
      <c r="F119" s="93"/>
      <c r="G119" s="56" t="b">
        <f>IF(COUNTIF('Blended focus area mapping'!C123, "Unit 1")&gt;0, "Unit 1")</f>
        <v>0</v>
      </c>
      <c r="H119" s="56" t="b">
        <f>IF(COUNTIF('Blended focus area mapping'!C123, "Unit 2")&gt;0, "Unit 2")</f>
        <v>0</v>
      </c>
      <c r="I119" s="56" t="b">
        <f>IF(COUNTIF('Blended focus area mapping'!C123, "Unit 3")&gt;0, "Unit 3")</f>
        <v>0</v>
      </c>
      <c r="J119" s="58" t="b">
        <f>IF(COUNTIF('Blended focus area mapping'!C123, "Unit 4")&gt;0, "Unit 4")</f>
        <v>0</v>
      </c>
    </row>
    <row r="120" spans="1:10" x14ac:dyDescent="0.3">
      <c r="A120" s="262"/>
      <c r="B120" s="271"/>
      <c r="C120" s="74" t="s">
        <v>79</v>
      </c>
      <c r="D120" s="93"/>
      <c r="E120" s="93"/>
      <c r="F120" s="93"/>
      <c r="G120" s="56" t="b">
        <f>IF(COUNTIF('Blended focus area mapping'!C124, "Unit 1")&gt;0, "Unit 1")</f>
        <v>0</v>
      </c>
      <c r="H120" s="56" t="b">
        <f>IF(COUNTIF('Blended focus area mapping'!C124, "Unit 2")&gt;0, "Unit 2")</f>
        <v>0</v>
      </c>
      <c r="I120" s="56" t="b">
        <f>IF(COUNTIF('Blended focus area mapping'!C124, "Unit 3")&gt;0, "Unit 3")</f>
        <v>0</v>
      </c>
      <c r="J120" s="58" t="b">
        <f>IF(COUNTIF('Blended focus area mapping'!C124, "Unit 4")&gt;0, "Unit 4")</f>
        <v>0</v>
      </c>
    </row>
    <row r="121" spans="1:10" x14ac:dyDescent="0.3">
      <c r="A121" s="262"/>
      <c r="B121" s="271"/>
      <c r="C121" s="74" t="s">
        <v>81</v>
      </c>
      <c r="D121" s="93"/>
      <c r="E121" s="93"/>
      <c r="F121" s="93"/>
      <c r="G121" s="56" t="b">
        <f>IF(COUNTIF('Blended focus area mapping'!C125, "Unit 1")&gt;0, "Unit 1")</f>
        <v>0</v>
      </c>
      <c r="H121" s="56" t="b">
        <f>IF(COUNTIF('Blended focus area mapping'!C125, "Unit 2")&gt;0, "Unit 2")</f>
        <v>0</v>
      </c>
      <c r="I121" s="56" t="b">
        <f>IF(COUNTIF('Blended focus area mapping'!C125, "Unit 3")&gt;0, "Unit 3")</f>
        <v>0</v>
      </c>
      <c r="J121" s="58" t="b">
        <f>IF(COUNTIF('Blended focus area mapping'!C125, "Unit 4")&gt;0, "Unit 4")</f>
        <v>0</v>
      </c>
    </row>
    <row r="122" spans="1:10" x14ac:dyDescent="0.3">
      <c r="A122" s="262"/>
      <c r="B122" s="271"/>
      <c r="C122" s="74" t="s">
        <v>146</v>
      </c>
      <c r="D122" s="93"/>
      <c r="E122" s="93"/>
      <c r="F122" s="93"/>
      <c r="G122" s="56" t="b">
        <f>IF(COUNTIF('Blended focus area mapping'!C126, "Unit 1")&gt;0, "Unit 1")</f>
        <v>0</v>
      </c>
      <c r="H122" s="56" t="b">
        <f>IF(COUNTIF('Blended focus area mapping'!C126, "Unit 2")&gt;0, "Unit 2")</f>
        <v>0</v>
      </c>
      <c r="I122" s="56" t="b">
        <f>IF(COUNTIF('Blended focus area mapping'!C126, "Unit 3")&gt;0, "Unit 3")</f>
        <v>0</v>
      </c>
      <c r="J122" s="58" t="b">
        <f>IF(COUNTIF('Blended focus area mapping'!C126, "Unit 4")&gt;0, "Unit 4")</f>
        <v>0</v>
      </c>
    </row>
    <row r="123" spans="1:10" x14ac:dyDescent="0.3">
      <c r="A123" s="262"/>
      <c r="B123" s="271"/>
      <c r="C123" s="74" t="s">
        <v>76</v>
      </c>
      <c r="D123" s="93"/>
      <c r="E123" s="93"/>
      <c r="F123" s="93"/>
      <c r="G123" s="56" t="b">
        <f>IF(COUNTIF('Blended focus area mapping'!C127, "Unit 1")&gt;0, "Unit 1")</f>
        <v>0</v>
      </c>
      <c r="H123" s="56" t="b">
        <f>IF(COUNTIF('Blended focus area mapping'!C127, "Unit 2")&gt;0, "Unit 2")</f>
        <v>0</v>
      </c>
      <c r="I123" s="56" t="b">
        <f>IF(COUNTIF('Blended focus area mapping'!C127, "Unit 3")&gt;0, "Unit 3")</f>
        <v>0</v>
      </c>
      <c r="J123" s="58" t="b">
        <f>IF(COUNTIF('Blended focus area mapping'!C127, "Unit 4")&gt;0, "Unit 4")</f>
        <v>0</v>
      </c>
    </row>
    <row r="124" spans="1:10" x14ac:dyDescent="0.3">
      <c r="A124" s="262"/>
      <c r="B124" s="271"/>
      <c r="C124" s="74" t="s">
        <v>75</v>
      </c>
      <c r="D124" s="93"/>
      <c r="E124" s="93"/>
      <c r="F124" s="93"/>
      <c r="G124" s="56" t="b">
        <f>IF(COUNTIF('Blended focus area mapping'!C128, "Unit 1")&gt;0, "Unit 1")</f>
        <v>0</v>
      </c>
      <c r="H124" s="56" t="b">
        <f>IF(COUNTIF('Blended focus area mapping'!C128, "Unit 2")&gt;0, "Unit 2")</f>
        <v>0</v>
      </c>
      <c r="I124" s="56" t="b">
        <f>IF(COUNTIF('Blended focus area mapping'!C128, "Unit 3")&gt;0, "Unit 3")</f>
        <v>0</v>
      </c>
      <c r="J124" s="58" t="b">
        <f>IF(COUNTIF('Blended focus area mapping'!C128, "Unit 4")&gt;0, "Unit 4")</f>
        <v>0</v>
      </c>
    </row>
    <row r="125" spans="1:10" ht="15.5" x14ac:dyDescent="0.3">
      <c r="A125" s="262"/>
      <c r="B125" s="271"/>
      <c r="C125" s="76" t="s">
        <v>83</v>
      </c>
      <c r="D125" s="96"/>
      <c r="E125" s="96"/>
      <c r="F125" s="96"/>
      <c r="G125" s="60"/>
      <c r="H125" s="60"/>
      <c r="I125" s="60"/>
      <c r="J125" s="61"/>
    </row>
    <row r="126" spans="1:10" x14ac:dyDescent="0.3">
      <c r="A126" s="262"/>
      <c r="B126" s="271"/>
      <c r="C126" s="74" t="s">
        <v>147</v>
      </c>
      <c r="D126" s="93"/>
      <c r="E126" s="93"/>
      <c r="F126" s="93"/>
      <c r="G126" s="56" t="b">
        <f>IF(COUNTIF('Blended focus area mapping'!C130, "Unit 1")&gt;0, "Unit 1")</f>
        <v>0</v>
      </c>
      <c r="H126" s="56" t="b">
        <f>IF(COUNTIF('Blended focus area mapping'!C130, "Unit 2")&gt;0, "Unit 2")</f>
        <v>0</v>
      </c>
      <c r="I126" s="56" t="b">
        <f>IF(COUNTIF('Blended focus area mapping'!C130, "Unit 3")&gt;0, "Unit 3")</f>
        <v>0</v>
      </c>
      <c r="J126" s="58" t="b">
        <f>IF(COUNTIF('Blended focus area mapping'!C130, "Unit 4")&gt;0, "Unit 4")</f>
        <v>0</v>
      </c>
    </row>
    <row r="127" spans="1:10" x14ac:dyDescent="0.3">
      <c r="A127" s="262"/>
      <c r="B127" s="271"/>
      <c r="C127" s="74" t="s">
        <v>116</v>
      </c>
      <c r="D127" s="93"/>
      <c r="E127" s="93"/>
      <c r="F127" s="93"/>
      <c r="G127" s="56" t="b">
        <f>IF(COUNTIF('Blended focus area mapping'!C131, "Unit 1")&gt;0, "Unit 1")</f>
        <v>0</v>
      </c>
      <c r="H127" s="56" t="b">
        <f>IF(COUNTIF('Blended focus area mapping'!C131, "Unit 2")&gt;0, "Unit 2")</f>
        <v>0</v>
      </c>
      <c r="I127" s="56" t="b">
        <f>IF(COUNTIF('Blended focus area mapping'!C131, "Unit 3")&gt;0, "Unit 3")</f>
        <v>0</v>
      </c>
      <c r="J127" s="58" t="b">
        <f>IF(COUNTIF('Blended focus area mapping'!C131, "Unit 4")&gt;0, "Unit 4")</f>
        <v>0</v>
      </c>
    </row>
    <row r="128" spans="1:10" x14ac:dyDescent="0.3">
      <c r="A128" s="262"/>
      <c r="B128" s="271"/>
      <c r="C128" s="74" t="s">
        <v>148</v>
      </c>
      <c r="D128" s="93"/>
      <c r="E128" s="93"/>
      <c r="F128" s="93"/>
      <c r="G128" s="56" t="b">
        <f>IF(COUNTIF('Blended focus area mapping'!C132, "Unit 1")&gt;0, "Unit 1")</f>
        <v>0</v>
      </c>
      <c r="H128" s="56" t="b">
        <f>IF(COUNTIF('Blended focus area mapping'!C132, "Unit 2")&gt;0, "Unit 2")</f>
        <v>0</v>
      </c>
      <c r="I128" s="56" t="b">
        <f>IF(COUNTIF('Blended focus area mapping'!C132, "Unit 3")&gt;0, "Unit 3")</f>
        <v>0</v>
      </c>
      <c r="J128" s="58" t="b">
        <f>IF(COUNTIF('Blended focus area mapping'!C132, "Unit 4")&gt;0, "Unit 4")</f>
        <v>0</v>
      </c>
    </row>
    <row r="129" spans="1:10" x14ac:dyDescent="0.3">
      <c r="A129" s="262"/>
      <c r="B129" s="271"/>
      <c r="C129" s="74" t="s">
        <v>149</v>
      </c>
      <c r="D129" s="93"/>
      <c r="E129" s="93"/>
      <c r="F129" s="93"/>
      <c r="G129" s="56" t="b">
        <f>IF(COUNTIF('Blended focus area mapping'!C133, "Unit 1")&gt;0, "Unit 1")</f>
        <v>0</v>
      </c>
      <c r="H129" s="56" t="b">
        <f>IF(COUNTIF('Blended focus area mapping'!C133, "Unit 2")&gt;0, "Unit 2")</f>
        <v>0</v>
      </c>
      <c r="I129" s="56" t="b">
        <f>IF(COUNTIF('Blended focus area mapping'!C133, "Unit 3")&gt;0, "Unit 3")</f>
        <v>0</v>
      </c>
      <c r="J129" s="58" t="b">
        <f>IF(COUNTIF('Blended focus area mapping'!C133, "Unit 4")&gt;0, "Unit 4")</f>
        <v>0</v>
      </c>
    </row>
    <row r="130" spans="1:10" x14ac:dyDescent="0.3">
      <c r="A130" s="262"/>
      <c r="B130" s="271"/>
      <c r="C130" s="74" t="s">
        <v>150</v>
      </c>
      <c r="D130" s="93"/>
      <c r="E130" s="93"/>
      <c r="F130" s="93"/>
      <c r="G130" s="56" t="b">
        <f>IF(COUNTIF('Blended focus area mapping'!C134, "Unit 1")&gt;0, "Unit 1")</f>
        <v>0</v>
      </c>
      <c r="H130" s="56" t="b">
        <f>IF(COUNTIF('Blended focus area mapping'!C134, "Unit 2")&gt;0, "Unit 2")</f>
        <v>0</v>
      </c>
      <c r="I130" s="56" t="b">
        <f>IF(COUNTIF('Blended focus area mapping'!C134, "Unit 3")&gt;0, "Unit 3")</f>
        <v>0</v>
      </c>
      <c r="J130" s="58" t="b">
        <f>IF(COUNTIF('Blended focus area mapping'!C134, "Unit 4")&gt;0, "Unit 4")</f>
        <v>0</v>
      </c>
    </row>
    <row r="131" spans="1:10" x14ac:dyDescent="0.3">
      <c r="A131" s="262"/>
      <c r="B131" s="271"/>
      <c r="C131" s="74" t="s">
        <v>151</v>
      </c>
      <c r="D131" s="93"/>
      <c r="E131" s="93"/>
      <c r="F131" s="93"/>
      <c r="G131" s="56" t="b">
        <f>IF(COUNTIF('Blended focus area mapping'!C135, "Unit 1")&gt;0, "Unit 1")</f>
        <v>0</v>
      </c>
      <c r="H131" s="56" t="b">
        <f>IF(COUNTIF('Blended focus area mapping'!C135, "Unit 2")&gt;0, "Unit 2")</f>
        <v>0</v>
      </c>
      <c r="I131" s="56" t="b">
        <f>IF(COUNTIF('Blended focus area mapping'!C135, "Unit 3")&gt;0, "Unit 3")</f>
        <v>0</v>
      </c>
      <c r="J131" s="58" t="b">
        <f>IF(COUNTIF('Blended focus area mapping'!C135, "Unit 4")&gt;0, "Unit 4")</f>
        <v>0</v>
      </c>
    </row>
    <row r="132" spans="1:10" ht="14.5" thickBot="1" x14ac:dyDescent="0.35">
      <c r="A132" s="263"/>
      <c r="B132" s="272"/>
      <c r="C132" s="77" t="s">
        <v>152</v>
      </c>
      <c r="D132" s="94"/>
      <c r="E132" s="94"/>
      <c r="F132" s="94"/>
      <c r="G132" s="68" t="b">
        <f>IF(COUNTIF('Blended focus area mapping'!C136, "Unit 1")&gt;0, "Unit 1")</f>
        <v>0</v>
      </c>
      <c r="H132" s="68" t="b">
        <f>IF(COUNTIF('Blended focus area mapping'!C136, "Unit 2")&gt;0, "Unit 2")</f>
        <v>0</v>
      </c>
      <c r="I132" s="68" t="b">
        <f>IF(COUNTIF('Blended focus area mapping'!C136, "Unit 3")&gt;0, "Unit 3")</f>
        <v>0</v>
      </c>
      <c r="J132" s="70" t="b">
        <f>IF(COUNTIF('Blended focus area mapping'!C136, "Unit 4")&gt;0, "Unit 4")</f>
        <v>0</v>
      </c>
    </row>
    <row r="133" spans="1:10" ht="15.5" x14ac:dyDescent="0.3">
      <c r="A133" s="264" t="s">
        <v>17</v>
      </c>
      <c r="B133" s="259" t="s">
        <v>18</v>
      </c>
      <c r="C133" s="175" t="s">
        <v>37</v>
      </c>
      <c r="D133" s="95"/>
      <c r="E133" s="95"/>
      <c r="F133" s="95"/>
      <c r="G133" s="69"/>
      <c r="H133" s="69"/>
      <c r="I133" s="69"/>
      <c r="J133" s="71"/>
    </row>
    <row r="134" spans="1:10" x14ac:dyDescent="0.3">
      <c r="A134" s="265"/>
      <c r="B134" s="260"/>
      <c r="C134" s="74" t="s">
        <v>153</v>
      </c>
      <c r="D134" s="93"/>
      <c r="E134" s="93"/>
      <c r="F134" s="93"/>
      <c r="G134" s="56" t="b">
        <f>IF(COUNTIF('Blended focus area mapping'!C139, "Unit 1")&gt;0, "Unit 1")</f>
        <v>0</v>
      </c>
      <c r="H134" s="56" t="b">
        <f>IF(COUNTIF('Blended focus area mapping'!C139, "Unit 2")&gt;0, "Unit 2")</f>
        <v>0</v>
      </c>
      <c r="I134" s="56" t="b">
        <f>IF(COUNTIF('Blended focus area mapping'!C139, "Unit 3")&gt;0, "Unit 3")</f>
        <v>0</v>
      </c>
      <c r="J134" s="58" t="b">
        <f>IF(COUNTIF('Blended focus area mapping'!C139, "Unit 4")&gt;0, "Unit 4")</f>
        <v>0</v>
      </c>
    </row>
    <row r="135" spans="1:10" x14ac:dyDescent="0.3">
      <c r="A135" s="265"/>
      <c r="B135" s="260"/>
      <c r="C135" s="74" t="s">
        <v>154</v>
      </c>
      <c r="D135" s="93"/>
      <c r="E135" s="93"/>
      <c r="F135" s="93"/>
      <c r="G135" s="56" t="b">
        <f>IF(COUNTIF('Blended focus area mapping'!C140, "Unit 1")&gt;0, "Unit 1")</f>
        <v>0</v>
      </c>
      <c r="H135" s="56" t="b">
        <f>IF(COUNTIF('Blended focus area mapping'!C140, "Unit 2")&gt;0, "Unit 2")</f>
        <v>0</v>
      </c>
      <c r="I135" s="56" t="b">
        <f>IF(COUNTIF('Blended focus area mapping'!C140, "Unit 3")&gt;0, "Unit 3")</f>
        <v>0</v>
      </c>
      <c r="J135" s="58" t="b">
        <f>IF(COUNTIF('Blended focus area mapping'!C140, "Unit 4")&gt;0, "Unit 4")</f>
        <v>0</v>
      </c>
    </row>
    <row r="136" spans="1:10" x14ac:dyDescent="0.3">
      <c r="A136" s="265"/>
      <c r="B136" s="260"/>
      <c r="C136" s="74" t="s">
        <v>155</v>
      </c>
      <c r="D136" s="93"/>
      <c r="E136" s="93"/>
      <c r="F136" s="93"/>
      <c r="G136" s="56" t="b">
        <f>IF(COUNTIF('Blended focus area mapping'!C141, "Unit 1")&gt;0, "Unit 1")</f>
        <v>0</v>
      </c>
      <c r="H136" s="56" t="b">
        <f>IF(COUNTIF('Blended focus area mapping'!C141, "Unit 2")&gt;0, "Unit 2")</f>
        <v>0</v>
      </c>
      <c r="I136" s="56" t="b">
        <f>IF(COUNTIF('Blended focus area mapping'!C141, "Unit 3")&gt;0, "Unit 3")</f>
        <v>0</v>
      </c>
      <c r="J136" s="58" t="b">
        <f>IF(COUNTIF('Blended focus area mapping'!C141, "Unit 4")&gt;0, "Unit 4")</f>
        <v>0</v>
      </c>
    </row>
    <row r="137" spans="1:10" x14ac:dyDescent="0.3">
      <c r="A137" s="265"/>
      <c r="B137" s="260"/>
      <c r="C137" s="74" t="s">
        <v>156</v>
      </c>
      <c r="D137" s="93"/>
      <c r="E137" s="93"/>
      <c r="F137" s="93"/>
      <c r="G137" s="56" t="b">
        <f>IF(COUNTIF('Blended focus area mapping'!C142, "Unit 1")&gt;0, "Unit 1")</f>
        <v>0</v>
      </c>
      <c r="H137" s="56" t="b">
        <f>IF(COUNTIF('Blended focus area mapping'!C142, "Unit 2")&gt;0, "Unit 2")</f>
        <v>0</v>
      </c>
      <c r="I137" s="56" t="b">
        <f>IF(COUNTIF('Blended focus area mapping'!C142, "Unit 3")&gt;0, "Unit 3")</f>
        <v>0</v>
      </c>
      <c r="J137" s="58" t="b">
        <f>IF(COUNTIF('Blended focus area mapping'!C142, "Unit 4")&gt;0, "Unit 4")</f>
        <v>0</v>
      </c>
    </row>
    <row r="138" spans="1:10" ht="28" x14ac:dyDescent="0.3">
      <c r="A138" s="265"/>
      <c r="B138" s="260"/>
      <c r="C138" s="74" t="s">
        <v>157</v>
      </c>
      <c r="D138" s="93"/>
      <c r="E138" s="93"/>
      <c r="F138" s="93"/>
      <c r="G138" s="56" t="b">
        <f>IF(COUNTIF('Blended focus area mapping'!C143, "Unit 1")&gt;0, "Unit 1")</f>
        <v>0</v>
      </c>
      <c r="H138" s="56" t="b">
        <f>IF(COUNTIF('Blended focus area mapping'!C143, "Unit 2")&gt;0, "Unit 2")</f>
        <v>0</v>
      </c>
      <c r="I138" s="56" t="b">
        <f>IF(COUNTIF('Blended focus area mapping'!C143, "Unit 3")&gt;0, "Unit 3")</f>
        <v>0</v>
      </c>
      <c r="J138" s="58" t="b">
        <f>IF(COUNTIF('Blended focus area mapping'!C143, "Unit 4")&gt;0, "Unit 4")</f>
        <v>0</v>
      </c>
    </row>
    <row r="139" spans="1:10" x14ac:dyDescent="0.3">
      <c r="A139" s="265"/>
      <c r="B139" s="260"/>
      <c r="C139" s="74" t="s">
        <v>158</v>
      </c>
      <c r="D139" s="93"/>
      <c r="E139" s="93"/>
      <c r="F139" s="93"/>
      <c r="G139" s="56" t="b">
        <f>IF(COUNTIF('Blended focus area mapping'!C144, "Unit 1")&gt;0, "Unit 1")</f>
        <v>0</v>
      </c>
      <c r="H139" s="56" t="b">
        <f>IF(COUNTIF('Blended focus area mapping'!C144, "Unit 2")&gt;0, "Unit 2")</f>
        <v>0</v>
      </c>
      <c r="I139" s="56" t="b">
        <f>IF(COUNTIF('Blended focus area mapping'!C144, "Unit 3")&gt;0, "Unit 3")</f>
        <v>0</v>
      </c>
      <c r="J139" s="58" t="b">
        <f>IF(COUNTIF('Blended focus area mapping'!C144, "Unit 4")&gt;0, "Unit 4")</f>
        <v>0</v>
      </c>
    </row>
    <row r="140" spans="1:10" x14ac:dyDescent="0.3">
      <c r="A140" s="265"/>
      <c r="B140" s="260"/>
      <c r="C140" s="74" t="s">
        <v>159</v>
      </c>
      <c r="D140" s="93"/>
      <c r="E140" s="93"/>
      <c r="F140" s="93"/>
      <c r="G140" s="56" t="b">
        <f>IF(COUNTIF('Blended focus area mapping'!C145, "Unit 1")&gt;0, "Unit 1")</f>
        <v>0</v>
      </c>
      <c r="H140" s="56" t="b">
        <f>IF(COUNTIF('Blended focus area mapping'!C145, "Unit 2")&gt;0, "Unit 2")</f>
        <v>0</v>
      </c>
      <c r="I140" s="56" t="b">
        <f>IF(COUNTIF('Blended focus area mapping'!C145, "Unit 3")&gt;0, "Unit 3")</f>
        <v>0</v>
      </c>
      <c r="J140" s="58" t="b">
        <f>IF(COUNTIF('Blended focus area mapping'!C145, "Unit 4")&gt;0, "Unit 4")</f>
        <v>0</v>
      </c>
    </row>
    <row r="141" spans="1:10" ht="28" x14ac:dyDescent="0.3">
      <c r="A141" s="265"/>
      <c r="B141" s="260"/>
      <c r="C141" s="74" t="s">
        <v>160</v>
      </c>
      <c r="D141" s="93"/>
      <c r="E141" s="93"/>
      <c r="F141" s="93"/>
      <c r="G141" s="56" t="b">
        <f>IF(COUNTIF('Blended focus area mapping'!C146, "Unit 1")&gt;0, "Unit 1")</f>
        <v>0</v>
      </c>
      <c r="H141" s="56" t="b">
        <f>IF(COUNTIF('Blended focus area mapping'!C146, "Unit 2")&gt;0, "Unit 2")</f>
        <v>0</v>
      </c>
      <c r="I141" s="56" t="b">
        <f>IF(COUNTIF('Blended focus area mapping'!C146, "Unit 3")&gt;0, "Unit 3")</f>
        <v>0</v>
      </c>
      <c r="J141" s="58" t="b">
        <f>IF(COUNTIF('Blended focus area mapping'!C146, "Unit 4")&gt;0, "Unit 4")</f>
        <v>0</v>
      </c>
    </row>
    <row r="142" spans="1:10" ht="15.5" x14ac:dyDescent="0.3">
      <c r="A142" s="265"/>
      <c r="B142" s="260"/>
      <c r="C142" s="76" t="s">
        <v>58</v>
      </c>
      <c r="D142" s="96"/>
      <c r="E142" s="96"/>
      <c r="F142" s="96"/>
      <c r="G142" s="60"/>
      <c r="H142" s="60"/>
      <c r="I142" s="60"/>
      <c r="J142" s="61"/>
    </row>
    <row r="143" spans="1:10" x14ac:dyDescent="0.3">
      <c r="A143" s="265"/>
      <c r="B143" s="260"/>
      <c r="C143" s="74" t="s">
        <v>161</v>
      </c>
      <c r="D143" s="93"/>
      <c r="E143" s="93"/>
      <c r="F143" s="93"/>
      <c r="G143" s="56" t="b">
        <f>IF(COUNTIF('Blended focus area mapping'!C148, "Unit 1")&gt;0, "Unit 1")</f>
        <v>0</v>
      </c>
      <c r="H143" s="56" t="b">
        <f>IF(COUNTIF('Blended focus area mapping'!C148, "Unit 2")&gt;0, "Unit 2")</f>
        <v>0</v>
      </c>
      <c r="I143" s="56" t="b">
        <f>IF(COUNTIF('Blended focus area mapping'!C148, "Unit 3")&gt;0, "Unit 3")</f>
        <v>0</v>
      </c>
      <c r="J143" s="58" t="b">
        <f>IF(COUNTIF('Blended focus area mapping'!C148, "Unit 4")&gt;0, "Unit 4")</f>
        <v>0</v>
      </c>
    </row>
    <row r="144" spans="1:10" x14ac:dyDescent="0.3">
      <c r="A144" s="265"/>
      <c r="B144" s="260"/>
      <c r="C144" s="74" t="s">
        <v>162</v>
      </c>
      <c r="D144" s="93"/>
      <c r="E144" s="93"/>
      <c r="F144" s="93"/>
      <c r="G144" s="56" t="b">
        <f>IF(COUNTIF('Blended focus area mapping'!C149, "Unit 1")&gt;0, "Unit 1")</f>
        <v>0</v>
      </c>
      <c r="H144" s="56" t="b">
        <f>IF(COUNTIF('Blended focus area mapping'!C149, "Unit 2")&gt;0, "Unit 2")</f>
        <v>0</v>
      </c>
      <c r="I144" s="56" t="b">
        <f>IF(COUNTIF('Blended focus area mapping'!C149, "Unit 3")&gt;0, "Unit 3")</f>
        <v>0</v>
      </c>
      <c r="J144" s="58" t="b">
        <f>IF(COUNTIF('Blended focus area mapping'!C149, "Unit 4")&gt;0, "Unit 4")</f>
        <v>0</v>
      </c>
    </row>
    <row r="145" spans="1:10" x14ac:dyDescent="0.3">
      <c r="A145" s="265"/>
      <c r="B145" s="260"/>
      <c r="C145" s="74" t="s">
        <v>65</v>
      </c>
      <c r="D145" s="93"/>
      <c r="E145" s="93"/>
      <c r="F145" s="93"/>
      <c r="G145" s="56" t="b">
        <f>IF(COUNTIF('Blended focus area mapping'!C150, "Unit 1")&gt;0, "Unit 1")</f>
        <v>0</v>
      </c>
      <c r="H145" s="56" t="b">
        <f>IF(COUNTIF('Blended focus area mapping'!C150, "Unit 2")&gt;0, "Unit 2")</f>
        <v>0</v>
      </c>
      <c r="I145" s="56" t="b">
        <f>IF(COUNTIF('Blended focus area mapping'!C150, "Unit 3")&gt;0, "Unit 3")</f>
        <v>0</v>
      </c>
      <c r="J145" s="58" t="b">
        <f>IF(COUNTIF('Blended focus area mapping'!C150, "Unit 4")&gt;0, "Unit 4")</f>
        <v>0</v>
      </c>
    </row>
    <row r="146" spans="1:10" x14ac:dyDescent="0.3">
      <c r="A146" s="265"/>
      <c r="B146" s="260"/>
      <c r="C146" s="74" t="s">
        <v>163</v>
      </c>
      <c r="D146" s="93"/>
      <c r="E146" s="93"/>
      <c r="F146" s="93"/>
      <c r="G146" s="56" t="b">
        <f>IF(COUNTIF('Blended focus area mapping'!C151, "Unit 1")&gt;0, "Unit 1")</f>
        <v>0</v>
      </c>
      <c r="H146" s="56" t="b">
        <f>IF(COUNTIF('Blended focus area mapping'!C151, "Unit 2")&gt;0, "Unit 2")</f>
        <v>0</v>
      </c>
      <c r="I146" s="56" t="b">
        <f>IF(COUNTIF('Blended focus area mapping'!C151, "Unit 3")&gt;0, "Unit 3")</f>
        <v>0</v>
      </c>
      <c r="J146" s="58" t="b">
        <f>IF(COUNTIF('Blended focus area mapping'!C151, "Unit 4")&gt;0, "Unit 4")</f>
        <v>0</v>
      </c>
    </row>
    <row r="147" spans="1:10" x14ac:dyDescent="0.3">
      <c r="A147" s="265"/>
      <c r="B147" s="260"/>
      <c r="C147" s="74" t="s">
        <v>164</v>
      </c>
      <c r="D147" s="93"/>
      <c r="E147" s="93"/>
      <c r="F147" s="93"/>
      <c r="G147" s="56" t="b">
        <f>IF(COUNTIF('Blended focus area mapping'!C152, "Unit 1")&gt;0, "Unit 1")</f>
        <v>0</v>
      </c>
      <c r="H147" s="56" t="b">
        <f>IF(COUNTIF('Blended focus area mapping'!C152, "Unit 2")&gt;0, "Unit 2")</f>
        <v>0</v>
      </c>
      <c r="I147" s="56" t="b">
        <f>IF(COUNTIF('Blended focus area mapping'!C152, "Unit 3")&gt;0, "Unit 3")</f>
        <v>0</v>
      </c>
      <c r="J147" s="58" t="b">
        <f>IF(COUNTIF('Blended focus area mapping'!C152, "Unit 4")&gt;0, "Unit 4")</f>
        <v>0</v>
      </c>
    </row>
    <row r="148" spans="1:10" x14ac:dyDescent="0.3">
      <c r="A148" s="265"/>
      <c r="B148" s="260"/>
      <c r="C148" s="74" t="s">
        <v>165</v>
      </c>
      <c r="D148" s="93"/>
      <c r="E148" s="93"/>
      <c r="F148" s="93"/>
      <c r="G148" s="56" t="b">
        <f>IF(COUNTIF('Blended focus area mapping'!C153, "Unit 1")&gt;0, "Unit 1")</f>
        <v>0</v>
      </c>
      <c r="H148" s="56" t="b">
        <f>IF(COUNTIF('Blended focus area mapping'!C153, "Unit 2")&gt;0, "Unit 2")</f>
        <v>0</v>
      </c>
      <c r="I148" s="56" t="b">
        <f>IF(COUNTIF('Blended focus area mapping'!C153, "Unit 3")&gt;0, "Unit 3")</f>
        <v>0</v>
      </c>
      <c r="J148" s="58" t="b">
        <f>IF(COUNTIF('Blended focus area mapping'!C153, "Unit 4")&gt;0, "Unit 4")</f>
        <v>0</v>
      </c>
    </row>
    <row r="149" spans="1:10" x14ac:dyDescent="0.3">
      <c r="A149" s="265"/>
      <c r="B149" s="260"/>
      <c r="C149" s="74" t="s">
        <v>166</v>
      </c>
      <c r="D149" s="93"/>
      <c r="E149" s="93"/>
      <c r="F149" s="93"/>
      <c r="G149" s="56" t="b">
        <f>IF(COUNTIF('Blended focus area mapping'!C154, "Unit 1")&gt;0, "Unit 1")</f>
        <v>0</v>
      </c>
      <c r="H149" s="56" t="b">
        <f>IF(COUNTIF('Blended focus area mapping'!C154, "Unit 2")&gt;0, "Unit 2")</f>
        <v>0</v>
      </c>
      <c r="I149" s="56" t="b">
        <f>IF(COUNTIF('Blended focus area mapping'!C154, "Unit 3")&gt;0, "Unit 3")</f>
        <v>0</v>
      </c>
      <c r="J149" s="58" t="b">
        <f>IF(COUNTIF('Blended focus area mapping'!C154, "Unit 4")&gt;0, "Unit 4")</f>
        <v>0</v>
      </c>
    </row>
    <row r="150" spans="1:10" x14ac:dyDescent="0.3">
      <c r="A150" s="265"/>
      <c r="B150" s="260"/>
      <c r="C150" s="74" t="s">
        <v>167</v>
      </c>
      <c r="D150" s="93"/>
      <c r="E150" s="93"/>
      <c r="F150" s="93"/>
      <c r="G150" s="56" t="b">
        <f>IF(COUNTIF('Blended focus area mapping'!C155, "Unit 1")&gt;0, "Unit 1")</f>
        <v>0</v>
      </c>
      <c r="H150" s="56" t="b">
        <f>IF(COUNTIF('Blended focus area mapping'!C155, "Unit 2")&gt;0, "Unit 2")</f>
        <v>0</v>
      </c>
      <c r="I150" s="56" t="b">
        <f>IF(COUNTIF('Blended focus area mapping'!C155, "Unit 3")&gt;0, "Unit 3")</f>
        <v>0</v>
      </c>
      <c r="J150" s="58" t="b">
        <f>IF(COUNTIF('Blended focus area mapping'!C155, "Unit 4")&gt;0, "Unit 4")</f>
        <v>0</v>
      </c>
    </row>
    <row r="151" spans="1:10" ht="28" x14ac:dyDescent="0.3">
      <c r="A151" s="265"/>
      <c r="B151" s="260"/>
      <c r="C151" s="74" t="s">
        <v>168</v>
      </c>
      <c r="D151" s="93"/>
      <c r="E151" s="93"/>
      <c r="F151" s="93"/>
      <c r="G151" s="56" t="b">
        <f>IF(COUNTIF('Blended focus area mapping'!C156, "Unit 1")&gt;0, "Unit 1")</f>
        <v>0</v>
      </c>
      <c r="H151" s="56" t="b">
        <f>IF(COUNTIF('Blended focus area mapping'!C156, "Unit 2")&gt;0, "Unit 2")</f>
        <v>0</v>
      </c>
      <c r="I151" s="56" t="b">
        <f>IF(COUNTIF('Blended focus area mapping'!C156, "Unit 3")&gt;0, "Unit 3")</f>
        <v>0</v>
      </c>
      <c r="J151" s="58" t="b">
        <f>IF(COUNTIF('Blended focus area mapping'!C156, "Unit 4")&gt;0, "Unit 4")</f>
        <v>0</v>
      </c>
    </row>
    <row r="152" spans="1:10" ht="28" x14ac:dyDescent="0.3">
      <c r="A152" s="265"/>
      <c r="B152" s="260"/>
      <c r="C152" s="74" t="s">
        <v>169</v>
      </c>
      <c r="D152" s="93"/>
      <c r="E152" s="93"/>
      <c r="F152" s="93"/>
      <c r="G152" s="56" t="b">
        <f>IF(COUNTIF('Blended focus area mapping'!C157, "Unit 1")&gt;0, "Unit 1")</f>
        <v>0</v>
      </c>
      <c r="H152" s="56" t="b">
        <f>IF(COUNTIF('Blended focus area mapping'!C157, "Unit 2")&gt;0, "Unit 2")</f>
        <v>0</v>
      </c>
      <c r="I152" s="56" t="b">
        <f>IF(COUNTIF('Blended focus area mapping'!C157, "Unit 3")&gt;0, "Unit 3")</f>
        <v>0</v>
      </c>
      <c r="J152" s="58" t="b">
        <f>IF(COUNTIF('Blended focus area mapping'!C157, "Unit 4")&gt;0, "Unit 4")</f>
        <v>0</v>
      </c>
    </row>
    <row r="153" spans="1:10" x14ac:dyDescent="0.3">
      <c r="A153" s="265"/>
      <c r="B153" s="260"/>
      <c r="C153" s="74" t="s">
        <v>170</v>
      </c>
      <c r="D153" s="93"/>
      <c r="E153" s="93"/>
      <c r="F153" s="93"/>
      <c r="G153" s="56" t="b">
        <f>IF(COUNTIF('Blended focus area mapping'!C158, "Unit 1")&gt;0, "Unit 1")</f>
        <v>0</v>
      </c>
      <c r="H153" s="56" t="b">
        <f>IF(COUNTIF('Blended focus area mapping'!C158, "Unit 2")&gt;0, "Unit 2")</f>
        <v>0</v>
      </c>
      <c r="I153" s="56" t="b">
        <f>IF(COUNTIF('Blended focus area mapping'!C158, "Unit 3")&gt;0, "Unit 3")</f>
        <v>0</v>
      </c>
      <c r="J153" s="58" t="b">
        <f>IF(COUNTIF('Blended focus area mapping'!C158, "Unit 4")&gt;0, "Unit 4")</f>
        <v>0</v>
      </c>
    </row>
    <row r="154" spans="1:10" x14ac:dyDescent="0.3">
      <c r="A154" s="265"/>
      <c r="B154" s="260"/>
      <c r="C154" s="74" t="s">
        <v>171</v>
      </c>
      <c r="D154" s="93"/>
      <c r="E154" s="93"/>
      <c r="F154" s="93"/>
      <c r="G154" s="56" t="b">
        <f>IF(COUNTIF('Blended focus area mapping'!C159, "Unit 1")&gt;0, "Unit 1")</f>
        <v>0</v>
      </c>
      <c r="H154" s="56" t="b">
        <f>IF(COUNTIF('Blended focus area mapping'!C159, "Unit 2")&gt;0, "Unit 2")</f>
        <v>0</v>
      </c>
      <c r="I154" s="56" t="b">
        <f>IF(COUNTIF('Blended focus area mapping'!C159, "Unit 3")&gt;0, "Unit 3")</f>
        <v>0</v>
      </c>
      <c r="J154" s="58" t="b">
        <f>IF(COUNTIF('Blended focus area mapping'!C159, "Unit 4")&gt;0, "Unit 4")</f>
        <v>0</v>
      </c>
    </row>
    <row r="155" spans="1:10" x14ac:dyDescent="0.3">
      <c r="A155" s="265"/>
      <c r="B155" s="260"/>
      <c r="C155" s="74" t="s">
        <v>172</v>
      </c>
      <c r="D155" s="93"/>
      <c r="E155" s="93"/>
      <c r="F155" s="93"/>
      <c r="G155" s="56" t="b">
        <f>IF(COUNTIF('Blended focus area mapping'!C160, "Unit 1")&gt;0, "Unit 1")</f>
        <v>0</v>
      </c>
      <c r="H155" s="56" t="b">
        <f>IF(COUNTIF('Blended focus area mapping'!C160, "Unit 2")&gt;0, "Unit 2")</f>
        <v>0</v>
      </c>
      <c r="I155" s="56" t="b">
        <f>IF(COUNTIF('Blended focus area mapping'!C160, "Unit 3")&gt;0, "Unit 3")</f>
        <v>0</v>
      </c>
      <c r="J155" s="58" t="b">
        <f>IF(COUNTIF('Blended focus area mapping'!C160, "Unit 4")&gt;0, "Unit 4")</f>
        <v>0</v>
      </c>
    </row>
    <row r="156" spans="1:10" ht="15.5" x14ac:dyDescent="0.3">
      <c r="A156" s="265"/>
      <c r="B156" s="260"/>
      <c r="C156" s="76" t="s">
        <v>63</v>
      </c>
      <c r="D156" s="96"/>
      <c r="E156" s="96"/>
      <c r="F156" s="96"/>
      <c r="G156" s="60"/>
      <c r="H156" s="60"/>
      <c r="I156" s="60"/>
      <c r="J156" s="61"/>
    </row>
    <row r="157" spans="1:10" ht="28" x14ac:dyDescent="0.3">
      <c r="A157" s="265"/>
      <c r="B157" s="260"/>
      <c r="C157" s="74" t="s">
        <v>173</v>
      </c>
      <c r="D157" s="93"/>
      <c r="E157" s="93"/>
      <c r="F157" s="93"/>
      <c r="G157" s="56" t="b">
        <f>IF(COUNTIF('Blended focus area mapping'!C162, "Unit 1")&gt;0, "Unit 1")</f>
        <v>0</v>
      </c>
      <c r="H157" s="56" t="b">
        <f>IF(COUNTIF('Blended focus area mapping'!C162, "Unit 2")&gt;0, "Unit 2")</f>
        <v>0</v>
      </c>
      <c r="I157" s="56" t="b">
        <f>IF(COUNTIF('Blended focus area mapping'!C162, "Unit 3")&gt;0, "Unit 3")</f>
        <v>0</v>
      </c>
      <c r="J157" s="58" t="b">
        <f>IF(COUNTIF('Blended focus area mapping'!C162, "Unit 4")&gt;0, "Unit 4")</f>
        <v>0</v>
      </c>
    </row>
    <row r="158" spans="1:10" x14ac:dyDescent="0.3">
      <c r="A158" s="265"/>
      <c r="B158" s="260"/>
      <c r="C158" s="74" t="s">
        <v>174</v>
      </c>
      <c r="D158" s="93"/>
      <c r="E158" s="93"/>
      <c r="F158" s="93"/>
      <c r="G158" s="56" t="b">
        <f>IF(COUNTIF('Blended focus area mapping'!C163, "Unit 1")&gt;0, "Unit 1")</f>
        <v>0</v>
      </c>
      <c r="H158" s="56" t="b">
        <f>IF(COUNTIF('Blended focus area mapping'!C163, "Unit 2")&gt;0, "Unit 2")</f>
        <v>0</v>
      </c>
      <c r="I158" s="56" t="b">
        <f>IF(COUNTIF('Blended focus area mapping'!C163, "Unit 3")&gt;0, "Unit 3")</f>
        <v>0</v>
      </c>
      <c r="J158" s="58" t="b">
        <f>IF(COUNTIF('Blended focus area mapping'!C163, "Unit 4")&gt;0, "Unit 4")</f>
        <v>0</v>
      </c>
    </row>
    <row r="159" spans="1:10" x14ac:dyDescent="0.3">
      <c r="A159" s="265"/>
      <c r="B159" s="260"/>
      <c r="C159" s="74" t="s">
        <v>175</v>
      </c>
      <c r="D159" s="93"/>
      <c r="E159" s="93"/>
      <c r="F159" s="93"/>
      <c r="G159" s="56" t="b">
        <f>IF(COUNTIF('Blended focus area mapping'!C164, "Unit 1")&gt;0, "Unit 1")</f>
        <v>0</v>
      </c>
      <c r="H159" s="56" t="b">
        <f>IF(COUNTIF('Blended focus area mapping'!C164, "Unit 2")&gt;0, "Unit 2")</f>
        <v>0</v>
      </c>
      <c r="I159" s="56" t="b">
        <f>IF(COUNTIF('Blended focus area mapping'!C164, "Unit 3")&gt;0, "Unit 3")</f>
        <v>0</v>
      </c>
      <c r="J159" s="58" t="b">
        <f>IF(COUNTIF('Blended focus area mapping'!C164, "Unit 4")&gt;0, "Unit 4")</f>
        <v>0</v>
      </c>
    </row>
    <row r="160" spans="1:10" x14ac:dyDescent="0.3">
      <c r="A160" s="265"/>
      <c r="B160" s="260"/>
      <c r="C160" s="74" t="s">
        <v>176</v>
      </c>
      <c r="D160" s="93"/>
      <c r="E160" s="93"/>
      <c r="F160" s="93"/>
      <c r="G160" s="56" t="b">
        <f>IF(COUNTIF('Blended focus area mapping'!C165, "Unit 1")&gt;0, "Unit 1")</f>
        <v>0</v>
      </c>
      <c r="H160" s="56" t="b">
        <f>IF(COUNTIF('Blended focus area mapping'!C165, "Unit 2")&gt;0, "Unit 2")</f>
        <v>0</v>
      </c>
      <c r="I160" s="56" t="b">
        <f>IF(COUNTIF('Blended focus area mapping'!C165, "Unit 3")&gt;0, "Unit 3")</f>
        <v>0</v>
      </c>
      <c r="J160" s="58" t="b">
        <f>IF(COUNTIF('Blended focus area mapping'!C165, "Unit 4")&gt;0, "Unit 4")</f>
        <v>0</v>
      </c>
    </row>
    <row r="161" spans="1:10" x14ac:dyDescent="0.3">
      <c r="A161" s="265"/>
      <c r="B161" s="260"/>
      <c r="C161" s="74" t="s">
        <v>97</v>
      </c>
      <c r="D161" s="93"/>
      <c r="E161" s="93"/>
      <c r="F161" s="93"/>
      <c r="G161" s="56" t="b">
        <f>IF(COUNTIF('Blended focus area mapping'!C166, "Unit 1")&gt;0, "Unit 1")</f>
        <v>0</v>
      </c>
      <c r="H161" s="56" t="b">
        <f>IF(COUNTIF('Blended focus area mapping'!C166, "Unit 2")&gt;0, "Unit 2")</f>
        <v>0</v>
      </c>
      <c r="I161" s="56" t="b">
        <f>IF(COUNTIF('Blended focus area mapping'!C166, "Unit 3")&gt;0, "Unit 3")</f>
        <v>0</v>
      </c>
      <c r="J161" s="58" t="b">
        <f>IF(COUNTIF('Blended focus area mapping'!C166, "Unit 4")&gt;0, "Unit 4")</f>
        <v>0</v>
      </c>
    </row>
    <row r="162" spans="1:10" x14ac:dyDescent="0.3">
      <c r="A162" s="265"/>
      <c r="B162" s="260"/>
      <c r="C162" s="74" t="s">
        <v>177</v>
      </c>
      <c r="D162" s="93"/>
      <c r="E162" s="93"/>
      <c r="F162" s="93"/>
      <c r="G162" s="56" t="b">
        <f>IF(COUNTIF('Blended focus area mapping'!C167, "Unit 1")&gt;0, "Unit 1")</f>
        <v>0</v>
      </c>
      <c r="H162" s="56" t="b">
        <f>IF(COUNTIF('Blended focus area mapping'!C167, "Unit 2")&gt;0, "Unit 2")</f>
        <v>0</v>
      </c>
      <c r="I162" s="56" t="b">
        <f>IF(COUNTIF('Blended focus area mapping'!C167, "Unit 3")&gt;0, "Unit 3")</f>
        <v>0</v>
      </c>
      <c r="J162" s="58" t="b">
        <f>IF(COUNTIF('Blended focus area mapping'!C167, "Unit 4")&gt;0, "Unit 4")</f>
        <v>0</v>
      </c>
    </row>
    <row r="163" spans="1:10" x14ac:dyDescent="0.3">
      <c r="A163" s="265"/>
      <c r="B163" s="260"/>
      <c r="C163" s="74" t="s">
        <v>178</v>
      </c>
      <c r="D163" s="93"/>
      <c r="E163" s="93"/>
      <c r="F163" s="93"/>
      <c r="G163" s="56" t="b">
        <f>IF(COUNTIF('Blended focus area mapping'!C168, "Unit 1")&gt;0, "Unit 1")</f>
        <v>0</v>
      </c>
      <c r="H163" s="56" t="b">
        <f>IF(COUNTIF('Blended focus area mapping'!C168, "Unit 2")&gt;0, "Unit 2")</f>
        <v>0</v>
      </c>
      <c r="I163" s="56" t="b">
        <f>IF(COUNTIF('Blended focus area mapping'!C168, "Unit 3")&gt;0, "Unit 3")</f>
        <v>0</v>
      </c>
      <c r="J163" s="58" t="b">
        <f>IF(COUNTIF('Blended focus area mapping'!C168, "Unit 4")&gt;0, "Unit 4")</f>
        <v>0</v>
      </c>
    </row>
    <row r="164" spans="1:10" x14ac:dyDescent="0.3">
      <c r="A164" s="265"/>
      <c r="B164" s="260"/>
      <c r="C164" s="74" t="s">
        <v>179</v>
      </c>
      <c r="D164" s="93"/>
      <c r="E164" s="93"/>
      <c r="F164" s="93"/>
      <c r="G164" s="56" t="b">
        <f>IF(COUNTIF('Blended focus area mapping'!C169, "Unit 1")&gt;0, "Unit 1")</f>
        <v>0</v>
      </c>
      <c r="H164" s="56" t="b">
        <f>IF(COUNTIF('Blended focus area mapping'!C169, "Unit 2")&gt;0, "Unit 2")</f>
        <v>0</v>
      </c>
      <c r="I164" s="56" t="b">
        <f>IF(COUNTIF('Blended focus area mapping'!C169, "Unit 3")&gt;0, "Unit 3")</f>
        <v>0</v>
      </c>
      <c r="J164" s="58" t="b">
        <f>IF(COUNTIF('Blended focus area mapping'!C169, "Unit 4")&gt;0, "Unit 4")</f>
        <v>0</v>
      </c>
    </row>
    <row r="165" spans="1:10" x14ac:dyDescent="0.3">
      <c r="A165" s="265"/>
      <c r="B165" s="260"/>
      <c r="C165" s="74" t="s">
        <v>76</v>
      </c>
      <c r="D165" s="93"/>
      <c r="E165" s="93"/>
      <c r="F165" s="93"/>
      <c r="G165" s="56" t="b">
        <f>IF(COUNTIF('Blended focus area mapping'!C170, "Unit 1")&gt;0, "Unit 1")</f>
        <v>0</v>
      </c>
      <c r="H165" s="56" t="b">
        <f>IF(COUNTIF('Blended focus area mapping'!C170, "Unit 2")&gt;0, "Unit 2")</f>
        <v>0</v>
      </c>
      <c r="I165" s="56" t="b">
        <f>IF(COUNTIF('Blended focus area mapping'!C170, "Unit 3")&gt;0, "Unit 3")</f>
        <v>0</v>
      </c>
      <c r="J165" s="58" t="b">
        <f>IF(COUNTIF('Blended focus area mapping'!C170, "Unit 4")&gt;0, "Unit 4")</f>
        <v>0</v>
      </c>
    </row>
    <row r="166" spans="1:10" x14ac:dyDescent="0.3">
      <c r="A166" s="265"/>
      <c r="B166" s="260"/>
      <c r="C166" s="74" t="s">
        <v>75</v>
      </c>
      <c r="D166" s="93"/>
      <c r="E166" s="93"/>
      <c r="F166" s="93"/>
      <c r="G166" s="56" t="b">
        <f>IF(COUNTIF('Blended focus area mapping'!C171, "Unit 1")&gt;0, "Unit 1")</f>
        <v>0</v>
      </c>
      <c r="H166" s="56" t="b">
        <f>IF(COUNTIF('Blended focus area mapping'!C171, "Unit 2")&gt;0, "Unit 2")</f>
        <v>0</v>
      </c>
      <c r="I166" s="56" t="b">
        <f>IF(COUNTIF('Blended focus area mapping'!C171, "Unit 3")&gt;0, "Unit 3")</f>
        <v>0</v>
      </c>
      <c r="J166" s="58" t="b">
        <f>IF(COUNTIF('Blended focus area mapping'!C171, "Unit 4")&gt;0, "Unit 4")</f>
        <v>0</v>
      </c>
    </row>
    <row r="167" spans="1:10" ht="15.5" x14ac:dyDescent="0.3">
      <c r="A167" s="265"/>
      <c r="B167" s="260"/>
      <c r="C167" s="76" t="s">
        <v>83</v>
      </c>
      <c r="D167" s="96"/>
      <c r="E167" s="96"/>
      <c r="F167" s="96"/>
      <c r="G167" s="60"/>
      <c r="H167" s="60"/>
      <c r="I167" s="60"/>
      <c r="J167" s="61"/>
    </row>
    <row r="168" spans="1:10" x14ac:dyDescent="0.3">
      <c r="A168" s="265"/>
      <c r="B168" s="260"/>
      <c r="C168" s="74" t="s">
        <v>147</v>
      </c>
      <c r="D168" s="93"/>
      <c r="E168" s="93"/>
      <c r="F168" s="93"/>
      <c r="G168" s="56" t="b">
        <f>IF(COUNTIF('Blended focus area mapping'!C173, "Unit 1")&gt;0, "Unit 1")</f>
        <v>0</v>
      </c>
      <c r="H168" s="56" t="b">
        <f>IF(COUNTIF('Blended focus area mapping'!C173, "Unit 2")&gt;0, "Unit 2")</f>
        <v>0</v>
      </c>
      <c r="I168" s="56" t="b">
        <f>IF(COUNTIF('Blended focus area mapping'!C173, "Unit 3")&gt;0, "Unit 3")</f>
        <v>0</v>
      </c>
      <c r="J168" s="58" t="b">
        <f>IF(COUNTIF('Blended focus area mapping'!C173, "Unit 4")&gt;0, "Unit 4")</f>
        <v>0</v>
      </c>
    </row>
    <row r="169" spans="1:10" x14ac:dyDescent="0.3">
      <c r="A169" s="265"/>
      <c r="B169" s="260"/>
      <c r="C169" s="74" t="s">
        <v>180</v>
      </c>
      <c r="D169" s="93"/>
      <c r="E169" s="93"/>
      <c r="F169" s="93"/>
      <c r="G169" s="56" t="b">
        <f>IF(COUNTIF('Blended focus area mapping'!C174, "Unit 1")&gt;0, "Unit 1")</f>
        <v>0</v>
      </c>
      <c r="H169" s="56" t="b">
        <f>IF(COUNTIF('Blended focus area mapping'!C174, "Unit 2")&gt;0, "Unit 2")</f>
        <v>0</v>
      </c>
      <c r="I169" s="56" t="b">
        <f>IF(COUNTIF('Blended focus area mapping'!C174, "Unit 3")&gt;0, "Unit 3")</f>
        <v>0</v>
      </c>
      <c r="J169" s="58" t="b">
        <f>IF(COUNTIF('Blended focus area mapping'!C174, "Unit 4")&gt;0, "Unit 4")</f>
        <v>0</v>
      </c>
    </row>
    <row r="170" spans="1:10" x14ac:dyDescent="0.3">
      <c r="A170" s="265"/>
      <c r="B170" s="260"/>
      <c r="C170" s="74" t="s">
        <v>181</v>
      </c>
      <c r="D170" s="93"/>
      <c r="E170" s="93"/>
      <c r="F170" s="93"/>
      <c r="G170" s="56" t="b">
        <f>IF(COUNTIF('Blended focus area mapping'!C175, "Unit 1")&gt;0, "Unit 1")</f>
        <v>0</v>
      </c>
      <c r="H170" s="56" t="b">
        <f>IF(COUNTIF('Blended focus area mapping'!C175, "Unit 2")&gt;0, "Unit 2")</f>
        <v>0</v>
      </c>
      <c r="I170" s="56" t="b">
        <f>IF(COUNTIF('Blended focus area mapping'!C175, "Unit 3")&gt;0, "Unit 3")</f>
        <v>0</v>
      </c>
      <c r="J170" s="58" t="b">
        <f>IF(COUNTIF('Blended focus area mapping'!C175, "Unit 4")&gt;0, "Unit 4")</f>
        <v>0</v>
      </c>
    </row>
    <row r="171" spans="1:10" x14ac:dyDescent="0.3">
      <c r="A171" s="265"/>
      <c r="B171" s="260"/>
      <c r="C171" s="74" t="s">
        <v>182</v>
      </c>
      <c r="D171" s="93"/>
      <c r="E171" s="93"/>
      <c r="F171" s="93"/>
      <c r="G171" s="56" t="b">
        <f>IF(COUNTIF('Blended focus area mapping'!C176, "Unit 1")&gt;0, "Unit 1")</f>
        <v>0</v>
      </c>
      <c r="H171" s="56" t="b">
        <f>IF(COUNTIF('Blended focus area mapping'!C176, "Unit 2")&gt;0, "Unit 2")</f>
        <v>0</v>
      </c>
      <c r="I171" s="56" t="b">
        <f>IF(COUNTIF('Blended focus area mapping'!C176, "Unit 3")&gt;0, "Unit 3")</f>
        <v>0</v>
      </c>
      <c r="J171" s="58" t="b">
        <f>IF(COUNTIF('Blended focus area mapping'!C176, "Unit 4")&gt;0, "Unit 4")</f>
        <v>0</v>
      </c>
    </row>
    <row r="172" spans="1:10" x14ac:dyDescent="0.3">
      <c r="A172" s="265"/>
      <c r="B172" s="260"/>
      <c r="C172" s="74" t="s">
        <v>183</v>
      </c>
      <c r="D172" s="93"/>
      <c r="E172" s="93"/>
      <c r="F172" s="93"/>
      <c r="G172" s="56" t="b">
        <f>IF(COUNTIF('Blended focus area mapping'!C177, "Unit 1")&gt;0, "Unit 1")</f>
        <v>0</v>
      </c>
      <c r="H172" s="56" t="b">
        <f>IF(COUNTIF('Blended focus area mapping'!C177, "Unit 2")&gt;0, "Unit 2")</f>
        <v>0</v>
      </c>
      <c r="I172" s="56" t="b">
        <f>IF(COUNTIF('Blended focus area mapping'!C177, "Unit 3")&gt;0, "Unit 3")</f>
        <v>0</v>
      </c>
      <c r="J172" s="58" t="b">
        <f>IF(COUNTIF('Blended focus area mapping'!C177, "Unit 4")&gt;0, "Unit 4")</f>
        <v>0</v>
      </c>
    </row>
    <row r="173" spans="1:10" ht="14.5" thickBot="1" x14ac:dyDescent="0.35">
      <c r="A173" s="265"/>
      <c r="B173" s="260"/>
      <c r="C173" s="77" t="s">
        <v>184</v>
      </c>
      <c r="D173" s="94"/>
      <c r="E173" s="94"/>
      <c r="F173" s="94"/>
      <c r="G173" s="68" t="b">
        <f>IF(COUNTIF('Blended focus area mapping'!C178, "Unit 1")&gt;0, "Unit 1")</f>
        <v>0</v>
      </c>
      <c r="H173" s="64" t="b">
        <f>IF(COUNTIF('Blended focus area mapping'!C178, "Unit 2")&gt;0, "Unit 2")</f>
        <v>0</v>
      </c>
      <c r="I173" s="64" t="b">
        <f>IF(COUNTIF('Blended focus area mapping'!C178, "Unit 3")&gt;0, "Unit 3")</f>
        <v>0</v>
      </c>
      <c r="J173" s="65" t="b">
        <f>IF(COUNTIF('Blended focus area mapping'!C178, "Unit 4")&gt;0, "Unit 4")</f>
        <v>0</v>
      </c>
    </row>
    <row r="174" spans="1:10" ht="15.5" x14ac:dyDescent="0.3">
      <c r="A174" s="265"/>
      <c r="B174" s="267" t="s">
        <v>19</v>
      </c>
      <c r="C174" s="175" t="s">
        <v>37</v>
      </c>
      <c r="D174" s="95"/>
      <c r="E174" s="95"/>
      <c r="F174" s="95"/>
      <c r="G174" s="69"/>
      <c r="H174" s="66"/>
      <c r="I174" s="66"/>
      <c r="J174" s="67"/>
    </row>
    <row r="175" spans="1:10" ht="28" x14ac:dyDescent="0.3">
      <c r="A175" s="265"/>
      <c r="B175" s="268"/>
      <c r="C175" s="74" t="s">
        <v>185</v>
      </c>
      <c r="D175" s="93"/>
      <c r="E175" s="93"/>
      <c r="F175" s="93"/>
      <c r="G175" s="56" t="b">
        <f>IF(COUNTIF('Blended focus area mapping'!C181, "Unit 1")&gt;0, "Unit 1")</f>
        <v>0</v>
      </c>
      <c r="H175" s="56" t="b">
        <f>IF(COUNTIF('Blended focus area mapping'!C181, "Unit 2")&gt;0, "Unit 2")</f>
        <v>0</v>
      </c>
      <c r="I175" s="56" t="b">
        <f>IF(COUNTIF('Blended focus area mapping'!C181, "Unit 3")&gt;0, "Unit 3")</f>
        <v>0</v>
      </c>
      <c r="J175" s="58" t="b">
        <f>IF(COUNTIF('Blended focus area mapping'!C181, "Unit 4")&gt;0, "Unit 4")</f>
        <v>0</v>
      </c>
    </row>
    <row r="176" spans="1:10" ht="28" x14ac:dyDescent="0.3">
      <c r="A176" s="265"/>
      <c r="B176" s="268"/>
      <c r="C176" s="74" t="s">
        <v>186</v>
      </c>
      <c r="D176" s="93"/>
      <c r="E176" s="93"/>
      <c r="F176" s="93"/>
      <c r="G176" s="56" t="b">
        <f>IF(COUNTIF('Blended focus area mapping'!C182, "Unit 1")&gt;0, "Unit 1")</f>
        <v>0</v>
      </c>
      <c r="H176" s="56" t="b">
        <f>IF(COUNTIF('Blended focus area mapping'!C182, "Unit 2")&gt;0, "Unit 2")</f>
        <v>0</v>
      </c>
      <c r="I176" s="56" t="b">
        <f>IF(COUNTIF('Blended focus area mapping'!C182, "Unit 3")&gt;0, "Unit 3")</f>
        <v>0</v>
      </c>
      <c r="J176" s="58" t="b">
        <f>IF(COUNTIF('Blended focus area mapping'!C182, "Unit 4")&gt;0, "Unit 4")</f>
        <v>0</v>
      </c>
    </row>
    <row r="177" spans="1:10" x14ac:dyDescent="0.3">
      <c r="A177" s="265"/>
      <c r="B177" s="268"/>
      <c r="C177" s="74" t="s">
        <v>187</v>
      </c>
      <c r="D177" s="93"/>
      <c r="E177" s="93"/>
      <c r="F177" s="93"/>
      <c r="G177" s="56" t="b">
        <f>IF(COUNTIF('Blended focus area mapping'!C183, "Unit 1")&gt;0, "Unit 1")</f>
        <v>0</v>
      </c>
      <c r="H177" s="56" t="b">
        <f>IF(COUNTIF('Blended focus area mapping'!C183, "Unit 2")&gt;0, "Unit 2")</f>
        <v>0</v>
      </c>
      <c r="I177" s="56" t="b">
        <f>IF(COUNTIF('Blended focus area mapping'!C183, "Unit 3")&gt;0, "Unit 3")</f>
        <v>0</v>
      </c>
      <c r="J177" s="58" t="b">
        <f>IF(COUNTIF('Blended focus area mapping'!C183, "Unit 4")&gt;0, "Unit 4")</f>
        <v>0</v>
      </c>
    </row>
    <row r="178" spans="1:10" ht="28" x14ac:dyDescent="0.3">
      <c r="A178" s="265"/>
      <c r="B178" s="268"/>
      <c r="C178" s="74" t="s">
        <v>188</v>
      </c>
      <c r="D178" s="93"/>
      <c r="E178" s="93"/>
      <c r="F178" s="93"/>
      <c r="G178" s="56" t="b">
        <f>IF(COUNTIF('Blended focus area mapping'!C184, "Unit 1")&gt;0, "Unit 1")</f>
        <v>0</v>
      </c>
      <c r="H178" s="56" t="b">
        <f>IF(COUNTIF('Blended focus area mapping'!C184, "Unit 2")&gt;0, "Unit 2")</f>
        <v>0</v>
      </c>
      <c r="I178" s="56" t="b">
        <f>IF(COUNTIF('Blended focus area mapping'!C184, "Unit 3")&gt;0, "Unit 3")</f>
        <v>0</v>
      </c>
      <c r="J178" s="58" t="b">
        <f>IF(COUNTIF('Blended focus area mapping'!C184, "Unit 4")&gt;0, "Unit 4")</f>
        <v>0</v>
      </c>
    </row>
    <row r="179" spans="1:10" x14ac:dyDescent="0.3">
      <c r="A179" s="265"/>
      <c r="B179" s="268"/>
      <c r="C179" s="74" t="s">
        <v>189</v>
      </c>
      <c r="D179" s="93"/>
      <c r="E179" s="93"/>
      <c r="F179" s="93"/>
      <c r="G179" s="56" t="b">
        <f>IF(COUNTIF('Blended focus area mapping'!C185, "Unit 1")&gt;0, "Unit 1")</f>
        <v>0</v>
      </c>
      <c r="H179" s="56" t="b">
        <f>IF(COUNTIF('Blended focus area mapping'!C185, "Unit 2")&gt;0, "Unit 2")</f>
        <v>0</v>
      </c>
      <c r="I179" s="56" t="b">
        <f>IF(COUNTIF('Blended focus area mapping'!C185, "Unit 3")&gt;0, "Unit 3")</f>
        <v>0</v>
      </c>
      <c r="J179" s="58" t="b">
        <f>IF(COUNTIF('Blended focus area mapping'!C185, "Unit 4")&gt;0, "Unit 4")</f>
        <v>0</v>
      </c>
    </row>
    <row r="180" spans="1:10" x14ac:dyDescent="0.3">
      <c r="A180" s="265"/>
      <c r="B180" s="268"/>
      <c r="C180" s="74" t="s">
        <v>190</v>
      </c>
      <c r="D180" s="93"/>
      <c r="E180" s="93"/>
      <c r="F180" s="93"/>
      <c r="G180" s="56" t="b">
        <f>IF(COUNTIF('Blended focus area mapping'!C186, "Unit 1")&gt;0, "Unit 1")</f>
        <v>0</v>
      </c>
      <c r="H180" s="56" t="b">
        <f>IF(COUNTIF('Blended focus area mapping'!C186, "Unit 2")&gt;0, "Unit 2")</f>
        <v>0</v>
      </c>
      <c r="I180" s="56" t="b">
        <f>IF(COUNTIF('Blended focus area mapping'!C186, "Unit 3")&gt;0, "Unit 3")</f>
        <v>0</v>
      </c>
      <c r="J180" s="58" t="b">
        <f>IF(COUNTIF('Blended focus area mapping'!C186, "Unit 4")&gt;0, "Unit 4")</f>
        <v>0</v>
      </c>
    </row>
    <row r="181" spans="1:10" ht="28" x14ac:dyDescent="0.3">
      <c r="A181" s="265"/>
      <c r="B181" s="268"/>
      <c r="C181" s="74" t="s">
        <v>191</v>
      </c>
      <c r="D181" s="93"/>
      <c r="E181" s="93"/>
      <c r="F181" s="93"/>
      <c r="G181" s="56" t="b">
        <f>IF(COUNTIF('Blended focus area mapping'!C187, "Unit 1")&gt;0, "Unit 1")</f>
        <v>0</v>
      </c>
      <c r="H181" s="56" t="b">
        <f>IF(COUNTIF('Blended focus area mapping'!C187, "Unit 2")&gt;0, "Unit 2")</f>
        <v>0</v>
      </c>
      <c r="I181" s="56" t="b">
        <f>IF(COUNTIF('Blended focus area mapping'!C187, "Unit 3")&gt;0, "Unit 3")</f>
        <v>0</v>
      </c>
      <c r="J181" s="58" t="b">
        <f>IF(COUNTIF('Blended focus area mapping'!C187, "Unit 4")&gt;0, "Unit 4")</f>
        <v>0</v>
      </c>
    </row>
    <row r="182" spans="1:10" x14ac:dyDescent="0.3">
      <c r="A182" s="265"/>
      <c r="B182" s="268"/>
      <c r="C182" s="74" t="s">
        <v>192</v>
      </c>
      <c r="D182" s="93"/>
      <c r="E182" s="93"/>
      <c r="F182" s="93"/>
      <c r="G182" s="56" t="b">
        <f>IF(COUNTIF('Blended focus area mapping'!C188, "Unit 1")&gt;0, "Unit 1")</f>
        <v>0</v>
      </c>
      <c r="H182" s="56" t="b">
        <f>IF(COUNTIF('Blended focus area mapping'!C188, "Unit 2")&gt;0, "Unit 2")</f>
        <v>0</v>
      </c>
      <c r="I182" s="56" t="b">
        <f>IF(COUNTIF('Blended focus area mapping'!C188, "Unit 3")&gt;0, "Unit 3")</f>
        <v>0</v>
      </c>
      <c r="J182" s="58" t="b">
        <f>IF(COUNTIF('Blended focus area mapping'!C188, "Unit 4")&gt;0, "Unit 4")</f>
        <v>0</v>
      </c>
    </row>
    <row r="183" spans="1:10" ht="15.5" x14ac:dyDescent="0.3">
      <c r="A183" s="265"/>
      <c r="B183" s="268"/>
      <c r="C183" s="76" t="s">
        <v>58</v>
      </c>
      <c r="D183" s="96"/>
      <c r="E183" s="96"/>
      <c r="F183" s="96"/>
      <c r="G183" s="60"/>
      <c r="H183" s="60"/>
      <c r="I183" s="60"/>
      <c r="J183" s="61"/>
    </row>
    <row r="184" spans="1:10" x14ac:dyDescent="0.3">
      <c r="A184" s="265"/>
      <c r="B184" s="268"/>
      <c r="C184" s="74" t="s">
        <v>193</v>
      </c>
      <c r="D184" s="93"/>
      <c r="E184" s="93"/>
      <c r="F184" s="93"/>
      <c r="G184" s="56" t="b">
        <f>IF(COUNTIF('Blended focus area mapping'!C190, "Unit 1")&gt;0, "Unit 1")</f>
        <v>0</v>
      </c>
      <c r="H184" s="56" t="b">
        <f>IF(COUNTIF('Blended focus area mapping'!C190, "Unit 2")&gt;0, "Unit 2")</f>
        <v>0</v>
      </c>
      <c r="I184" s="56" t="b">
        <f>IF(COUNTIF('Blended focus area mapping'!C190, "Unit 3")&gt;0, "Unit 3")</f>
        <v>0</v>
      </c>
      <c r="J184" s="58" t="b">
        <f>IF(COUNTIF('Blended focus area mapping'!C190, "Unit 4")&gt;0, "Unit 4")</f>
        <v>0</v>
      </c>
    </row>
    <row r="185" spans="1:10" x14ac:dyDescent="0.3">
      <c r="A185" s="265"/>
      <c r="B185" s="268"/>
      <c r="C185" s="74" t="s">
        <v>194</v>
      </c>
      <c r="D185" s="93"/>
      <c r="E185" s="93"/>
      <c r="F185" s="93"/>
      <c r="G185" s="56" t="b">
        <f>IF(COUNTIF('Blended focus area mapping'!C191, "Unit 1")&gt;0, "Unit 1")</f>
        <v>0</v>
      </c>
      <c r="H185" s="56" t="b">
        <f>IF(COUNTIF('Blended focus area mapping'!C191, "Unit 2")&gt;0, "Unit 2")</f>
        <v>0</v>
      </c>
      <c r="I185" s="56" t="b">
        <f>IF(COUNTIF('Blended focus area mapping'!C191, "Unit 3")&gt;0, "Unit 3")</f>
        <v>0</v>
      </c>
      <c r="J185" s="58" t="b">
        <f>IF(COUNTIF('Blended focus area mapping'!C191, "Unit 4")&gt;0, "Unit 4")</f>
        <v>0</v>
      </c>
    </row>
    <row r="186" spans="1:10" x14ac:dyDescent="0.3">
      <c r="A186" s="265"/>
      <c r="B186" s="268"/>
      <c r="C186" s="74" t="s">
        <v>102</v>
      </c>
      <c r="D186" s="93"/>
      <c r="E186" s="93"/>
      <c r="F186" s="93"/>
      <c r="G186" s="56" t="b">
        <f>IF(COUNTIF('Blended focus area mapping'!C192, "Unit 1")&gt;0, "Unit 1")</f>
        <v>0</v>
      </c>
      <c r="H186" s="56" t="b">
        <f>IF(COUNTIF('Blended focus area mapping'!C192, "Unit 2")&gt;0, "Unit 2")</f>
        <v>0</v>
      </c>
      <c r="I186" s="56" t="b">
        <f>IF(COUNTIF('Blended focus area mapping'!C192, "Unit 3")&gt;0, "Unit 3")</f>
        <v>0</v>
      </c>
      <c r="J186" s="58" t="b">
        <f>IF(COUNTIF('Blended focus area mapping'!C192, "Unit 4")&gt;0, "Unit 4")</f>
        <v>0</v>
      </c>
    </row>
    <row r="187" spans="1:10" x14ac:dyDescent="0.3">
      <c r="A187" s="265"/>
      <c r="B187" s="268"/>
      <c r="C187" s="74" t="s">
        <v>195</v>
      </c>
      <c r="D187" s="93"/>
      <c r="E187" s="93"/>
      <c r="F187" s="93"/>
      <c r="G187" s="56" t="b">
        <f>IF(COUNTIF('Blended focus area mapping'!C193, "Unit 1")&gt;0, "Unit 1")</f>
        <v>0</v>
      </c>
      <c r="H187" s="56" t="b">
        <f>IF(COUNTIF('Blended focus area mapping'!C193, "Unit 2")&gt;0, "Unit 2")</f>
        <v>0</v>
      </c>
      <c r="I187" s="56" t="b">
        <f>IF(COUNTIF('Blended focus area mapping'!C193, "Unit 3")&gt;0, "Unit 3")</f>
        <v>0</v>
      </c>
      <c r="J187" s="58" t="b">
        <f>IF(COUNTIF('Blended focus area mapping'!C193, "Unit 4")&gt;0, "Unit 4")</f>
        <v>0</v>
      </c>
    </row>
    <row r="188" spans="1:10" x14ac:dyDescent="0.3">
      <c r="A188" s="265"/>
      <c r="B188" s="268"/>
      <c r="C188" s="74" t="s">
        <v>196</v>
      </c>
      <c r="D188" s="93"/>
      <c r="E188" s="93"/>
      <c r="F188" s="93"/>
      <c r="G188" s="56" t="b">
        <f>IF(COUNTIF('Blended focus area mapping'!C194, "Unit 1")&gt;0, "Unit 1")</f>
        <v>0</v>
      </c>
      <c r="H188" s="56" t="b">
        <f>IF(COUNTIF('Blended focus area mapping'!C194, "Unit 2")&gt;0, "Unit 2")</f>
        <v>0</v>
      </c>
      <c r="I188" s="56" t="b">
        <f>IF(COUNTIF('Blended focus area mapping'!C194, "Unit 3")&gt;0, "Unit 3")</f>
        <v>0</v>
      </c>
      <c r="J188" s="58" t="b">
        <f>IF(COUNTIF('Blended focus area mapping'!C194, "Unit 4")&gt;0, "Unit 4")</f>
        <v>0</v>
      </c>
    </row>
    <row r="189" spans="1:10" x14ac:dyDescent="0.3">
      <c r="A189" s="265"/>
      <c r="B189" s="268"/>
      <c r="C189" s="74" t="s">
        <v>197</v>
      </c>
      <c r="D189" s="93"/>
      <c r="E189" s="93"/>
      <c r="F189" s="93"/>
      <c r="G189" s="56" t="b">
        <f>IF(COUNTIF('Blended focus area mapping'!C195, "Unit 1")&gt;0, "Unit 1")</f>
        <v>0</v>
      </c>
      <c r="H189" s="56" t="b">
        <f>IF(COUNTIF('Blended focus area mapping'!C195, "Unit 2")&gt;0, "Unit 2")</f>
        <v>0</v>
      </c>
      <c r="I189" s="56" t="b">
        <f>IF(COUNTIF('Blended focus area mapping'!C195, "Unit 3")&gt;0, "Unit 3")</f>
        <v>0</v>
      </c>
      <c r="J189" s="58" t="b">
        <f>IF(COUNTIF('Blended focus area mapping'!C195, "Unit 4")&gt;0, "Unit 4")</f>
        <v>0</v>
      </c>
    </row>
    <row r="190" spans="1:10" x14ac:dyDescent="0.3">
      <c r="A190" s="265"/>
      <c r="B190" s="268"/>
      <c r="C190" s="74" t="s">
        <v>65</v>
      </c>
      <c r="D190" s="93"/>
      <c r="E190" s="93"/>
      <c r="F190" s="93"/>
      <c r="G190" s="56" t="b">
        <f>IF(COUNTIF('Blended focus area mapping'!C196, "Unit 1")&gt;0, "Unit 1")</f>
        <v>0</v>
      </c>
      <c r="H190" s="56" t="b">
        <f>IF(COUNTIF('Blended focus area mapping'!C196, "Unit 2")&gt;0, "Unit 2")</f>
        <v>0</v>
      </c>
      <c r="I190" s="56" t="b">
        <f>IF(COUNTIF('Blended focus area mapping'!C196, "Unit 3")&gt;0, "Unit 3")</f>
        <v>0</v>
      </c>
      <c r="J190" s="58" t="b">
        <f>IF(COUNTIF('Blended focus area mapping'!C196, "Unit 4")&gt;0, "Unit 4")</f>
        <v>0</v>
      </c>
    </row>
    <row r="191" spans="1:10" ht="28" x14ac:dyDescent="0.3">
      <c r="A191" s="265"/>
      <c r="B191" s="268"/>
      <c r="C191" s="74" t="s">
        <v>168</v>
      </c>
      <c r="D191" s="93"/>
      <c r="E191" s="93"/>
      <c r="F191" s="93"/>
      <c r="G191" s="56" t="b">
        <f>IF(COUNTIF('Blended focus area mapping'!C197, "Unit 1")&gt;0, "Unit 1")</f>
        <v>0</v>
      </c>
      <c r="H191" s="56" t="b">
        <f>IF(COUNTIF('Blended focus area mapping'!C197, "Unit 2")&gt;0, "Unit 2")</f>
        <v>0</v>
      </c>
      <c r="I191" s="56" t="b">
        <f>IF(COUNTIF('Blended focus area mapping'!C197, "Unit 3")&gt;0, "Unit 3")</f>
        <v>0</v>
      </c>
      <c r="J191" s="58" t="b">
        <f>IF(COUNTIF('Blended focus area mapping'!C197, "Unit 4")&gt;0, "Unit 4")</f>
        <v>0</v>
      </c>
    </row>
    <row r="192" spans="1:10" ht="28" x14ac:dyDescent="0.3">
      <c r="A192" s="265"/>
      <c r="B192" s="268"/>
      <c r="C192" s="74" t="s">
        <v>169</v>
      </c>
      <c r="D192" s="93"/>
      <c r="E192" s="93"/>
      <c r="F192" s="93"/>
      <c r="G192" s="56" t="b">
        <f>IF(COUNTIF('Blended focus area mapping'!C198, "Unit 1")&gt;0, "Unit 1")</f>
        <v>0</v>
      </c>
      <c r="H192" s="56" t="b">
        <f>IF(COUNTIF('Blended focus area mapping'!C198, "Unit 2")&gt;0, "Unit 2")</f>
        <v>0</v>
      </c>
      <c r="I192" s="56" t="b">
        <f>IF(COUNTIF('Blended focus area mapping'!C198, "Unit 3")&gt;0, "Unit 3")</f>
        <v>0</v>
      </c>
      <c r="J192" s="58" t="b">
        <f>IF(COUNTIF('Blended focus area mapping'!C198, "Unit 4")&gt;0, "Unit 4")</f>
        <v>0</v>
      </c>
    </row>
    <row r="193" spans="1:10" x14ac:dyDescent="0.3">
      <c r="A193" s="265"/>
      <c r="B193" s="268"/>
      <c r="C193" s="74" t="s">
        <v>170</v>
      </c>
      <c r="D193" s="93"/>
      <c r="E193" s="93"/>
      <c r="F193" s="93"/>
      <c r="G193" s="56" t="b">
        <f>IF(COUNTIF('Blended focus area mapping'!C199, "Unit 1")&gt;0, "Unit 1")</f>
        <v>0</v>
      </c>
      <c r="H193" s="56" t="b">
        <f>IF(COUNTIF('Blended focus area mapping'!C199, "Unit 2")&gt;0, "Unit 2")</f>
        <v>0</v>
      </c>
      <c r="I193" s="56" t="b">
        <f>IF(COUNTIF('Blended focus area mapping'!C199, "Unit 3")&gt;0, "Unit 3")</f>
        <v>0</v>
      </c>
      <c r="J193" s="58" t="b">
        <f>IF(COUNTIF('Blended focus area mapping'!C199, "Unit 4")&gt;0, "Unit 4")</f>
        <v>0</v>
      </c>
    </row>
    <row r="194" spans="1:10" x14ac:dyDescent="0.3">
      <c r="A194" s="265"/>
      <c r="B194" s="268"/>
      <c r="C194" s="74" t="s">
        <v>198</v>
      </c>
      <c r="D194" s="93"/>
      <c r="E194" s="93"/>
      <c r="F194" s="93"/>
      <c r="G194" s="56" t="b">
        <f>IF(COUNTIF('Blended focus area mapping'!C200, "Unit 1")&gt;0, "Unit 1")</f>
        <v>0</v>
      </c>
      <c r="H194" s="56" t="b">
        <f>IF(COUNTIF('Blended focus area mapping'!C200, "Unit 2")&gt;0, "Unit 2")</f>
        <v>0</v>
      </c>
      <c r="I194" s="56" t="b">
        <f>IF(COUNTIF('Blended focus area mapping'!C200, "Unit 3")&gt;0, "Unit 3")</f>
        <v>0</v>
      </c>
      <c r="J194" s="58" t="b">
        <f>IF(COUNTIF('Blended focus area mapping'!C200, "Unit 4")&gt;0, "Unit 4")</f>
        <v>0</v>
      </c>
    </row>
    <row r="195" spans="1:10" x14ac:dyDescent="0.3">
      <c r="A195" s="265"/>
      <c r="B195" s="268"/>
      <c r="C195" s="74" t="s">
        <v>172</v>
      </c>
      <c r="D195" s="93"/>
      <c r="E195" s="93"/>
      <c r="F195" s="93"/>
      <c r="G195" s="56" t="b">
        <f>IF(COUNTIF('Blended focus area mapping'!C201, "Unit 1")&gt;0, "Unit 1")</f>
        <v>0</v>
      </c>
      <c r="H195" s="56" t="b">
        <f>IF(COUNTIF('Blended focus area mapping'!C201, "Unit 2")&gt;0, "Unit 2")</f>
        <v>0</v>
      </c>
      <c r="I195" s="56" t="b">
        <f>IF(COUNTIF('Blended focus area mapping'!C201, "Unit 3")&gt;0, "Unit 3")</f>
        <v>0</v>
      </c>
      <c r="J195" s="58" t="b">
        <f>IF(COUNTIF('Blended focus area mapping'!C201, "Unit 4")&gt;0, "Unit 4")</f>
        <v>0</v>
      </c>
    </row>
    <row r="196" spans="1:10" ht="15.5" x14ac:dyDescent="0.3">
      <c r="A196" s="265"/>
      <c r="B196" s="268"/>
      <c r="C196" s="76" t="s">
        <v>63</v>
      </c>
      <c r="D196" s="96"/>
      <c r="E196" s="96"/>
      <c r="F196" s="96"/>
      <c r="G196" s="60"/>
      <c r="H196" s="60"/>
      <c r="I196" s="60"/>
      <c r="J196" s="61"/>
    </row>
    <row r="197" spans="1:10" ht="28" x14ac:dyDescent="0.3">
      <c r="A197" s="265"/>
      <c r="B197" s="268"/>
      <c r="C197" s="74" t="s">
        <v>199</v>
      </c>
      <c r="D197" s="93"/>
      <c r="E197" s="93"/>
      <c r="F197" s="93"/>
      <c r="G197" s="56" t="b">
        <f>IF(COUNTIF('Blended focus area mapping'!C203, "Unit 1")&gt;0, "Unit 1")</f>
        <v>0</v>
      </c>
      <c r="H197" s="56" t="b">
        <f>IF(COUNTIF('Blended focus area mapping'!C203, "Unit 2")&gt;0, "Unit 2")</f>
        <v>0</v>
      </c>
      <c r="I197" s="56" t="b">
        <f>IF(COUNTIF('Blended focus area mapping'!C203, "Unit 3")&gt;0, "Unit 3")</f>
        <v>0</v>
      </c>
      <c r="J197" s="58" t="b">
        <f>IF(COUNTIF('Blended focus area mapping'!C203, "Unit 4")&gt;0, "Unit 4")</f>
        <v>0</v>
      </c>
    </row>
    <row r="198" spans="1:10" x14ac:dyDescent="0.3">
      <c r="A198" s="265"/>
      <c r="B198" s="268"/>
      <c r="C198" s="74" t="s">
        <v>200</v>
      </c>
      <c r="D198" s="93"/>
      <c r="E198" s="93"/>
      <c r="F198" s="93"/>
      <c r="G198" s="56" t="b">
        <f>IF(COUNTIF('Blended focus area mapping'!C204, "Unit 1")&gt;0, "Unit 1")</f>
        <v>0</v>
      </c>
      <c r="H198" s="56" t="b">
        <f>IF(COUNTIF('Blended focus area mapping'!C204, "Unit 2")&gt;0, "Unit 2")</f>
        <v>0</v>
      </c>
      <c r="I198" s="56" t="b">
        <f>IF(COUNTIF('Blended focus area mapping'!C204, "Unit 3")&gt;0, "Unit 3")</f>
        <v>0</v>
      </c>
      <c r="J198" s="58" t="b">
        <f>IF(COUNTIF('Blended focus area mapping'!C204, "Unit 4")&gt;0, "Unit 4")</f>
        <v>0</v>
      </c>
    </row>
    <row r="199" spans="1:10" x14ac:dyDescent="0.3">
      <c r="A199" s="265"/>
      <c r="B199" s="268"/>
      <c r="C199" s="74" t="s">
        <v>201</v>
      </c>
      <c r="D199" s="93"/>
      <c r="E199" s="93"/>
      <c r="F199" s="93"/>
      <c r="G199" s="56" t="b">
        <f>IF(COUNTIF('Blended focus area mapping'!C205, "Unit 1")&gt;0, "Unit 1")</f>
        <v>0</v>
      </c>
      <c r="H199" s="56" t="b">
        <f>IF(COUNTIF('Blended focus area mapping'!C205, "Unit 2")&gt;0, "Unit 2")</f>
        <v>0</v>
      </c>
      <c r="I199" s="56" t="b">
        <f>IF(COUNTIF('Blended focus area mapping'!C205, "Unit 3")&gt;0, "Unit 3")</f>
        <v>0</v>
      </c>
      <c r="J199" s="58" t="b">
        <f>IF(COUNTIF('Blended focus area mapping'!C205, "Unit 4")&gt;0, "Unit 4")</f>
        <v>0</v>
      </c>
    </row>
    <row r="200" spans="1:10" x14ac:dyDescent="0.3">
      <c r="A200" s="265"/>
      <c r="B200" s="268"/>
      <c r="C200" s="74" t="s">
        <v>202</v>
      </c>
      <c r="D200" s="93"/>
      <c r="E200" s="93"/>
      <c r="F200" s="93"/>
      <c r="G200" s="56" t="b">
        <f>IF(COUNTIF('Blended focus area mapping'!C206, "Unit 1")&gt;0, "Unit 1")</f>
        <v>0</v>
      </c>
      <c r="H200" s="56" t="b">
        <f>IF(COUNTIF('Blended focus area mapping'!C206, "Unit 2")&gt;0, "Unit 2")</f>
        <v>0</v>
      </c>
      <c r="I200" s="56" t="b">
        <f>IF(COUNTIF('Blended focus area mapping'!C206, "Unit 3")&gt;0, "Unit 3")</f>
        <v>0</v>
      </c>
      <c r="J200" s="58" t="b">
        <f>IF(COUNTIF('Blended focus area mapping'!C206, "Unit 4")&gt;0, "Unit 4")</f>
        <v>0</v>
      </c>
    </row>
    <row r="201" spans="1:10" x14ac:dyDescent="0.3">
      <c r="A201" s="265"/>
      <c r="B201" s="268"/>
      <c r="C201" s="74" t="s">
        <v>203</v>
      </c>
      <c r="D201" s="93"/>
      <c r="E201" s="93"/>
      <c r="F201" s="93"/>
      <c r="G201" s="56" t="b">
        <f>IF(COUNTIF('Blended focus area mapping'!C207, "Unit 1")&gt;0, "Unit 1")</f>
        <v>0</v>
      </c>
      <c r="H201" s="56" t="b">
        <f>IF(COUNTIF('Blended focus area mapping'!C207, "Unit 2")&gt;0, "Unit 2")</f>
        <v>0</v>
      </c>
      <c r="I201" s="56" t="b">
        <f>IF(COUNTIF('Blended focus area mapping'!C207, "Unit 3")&gt;0, "Unit 3")</f>
        <v>0</v>
      </c>
      <c r="J201" s="58" t="b">
        <f>IF(COUNTIF('Blended focus area mapping'!C207, "Unit 4")&gt;0, "Unit 4")</f>
        <v>0</v>
      </c>
    </row>
    <row r="202" spans="1:10" x14ac:dyDescent="0.3">
      <c r="A202" s="265"/>
      <c r="B202" s="268"/>
      <c r="C202" s="74" t="s">
        <v>204</v>
      </c>
      <c r="D202" s="93"/>
      <c r="E202" s="93"/>
      <c r="F202" s="93"/>
      <c r="G202" s="56" t="b">
        <f>IF(COUNTIF('Blended focus area mapping'!C208, "Unit 1")&gt;0, "Unit 1")</f>
        <v>0</v>
      </c>
      <c r="H202" s="56" t="b">
        <f>IF(COUNTIF('Blended focus area mapping'!C208, "Unit 2")&gt;0, "Unit 2")</f>
        <v>0</v>
      </c>
      <c r="I202" s="56" t="b">
        <f>IF(COUNTIF('Blended focus area mapping'!C208, "Unit 3")&gt;0, "Unit 3")</f>
        <v>0</v>
      </c>
      <c r="J202" s="58" t="b">
        <f>IF(COUNTIF('Blended focus area mapping'!C208, "Unit 4")&gt;0, "Unit 4")</f>
        <v>0</v>
      </c>
    </row>
    <row r="203" spans="1:10" x14ac:dyDescent="0.3">
      <c r="A203" s="265"/>
      <c r="B203" s="268"/>
      <c r="C203" s="74" t="s">
        <v>205</v>
      </c>
      <c r="D203" s="93"/>
      <c r="E203" s="93"/>
      <c r="F203" s="93"/>
      <c r="G203" s="56" t="b">
        <f>IF(COUNTIF('Blended focus area mapping'!C209, "Unit 1")&gt;0, "Unit 1")</f>
        <v>0</v>
      </c>
      <c r="H203" s="56" t="b">
        <f>IF(COUNTIF('Blended focus area mapping'!C209, "Unit 2")&gt;0, "Unit 2")</f>
        <v>0</v>
      </c>
      <c r="I203" s="56" t="b">
        <f>IF(COUNTIF('Blended focus area mapping'!C209, "Unit 3")&gt;0, "Unit 3")</f>
        <v>0</v>
      </c>
      <c r="J203" s="58" t="b">
        <f>IF(COUNTIF('Blended focus area mapping'!C209, "Unit 4")&gt;0, "Unit 4")</f>
        <v>0</v>
      </c>
    </row>
    <row r="204" spans="1:10" x14ac:dyDescent="0.3">
      <c r="A204" s="265"/>
      <c r="B204" s="268"/>
      <c r="C204" s="74" t="s">
        <v>206</v>
      </c>
      <c r="D204" s="93"/>
      <c r="E204" s="93"/>
      <c r="F204" s="93"/>
      <c r="G204" s="56" t="b">
        <f>IF(COUNTIF('Blended focus area mapping'!C210, "Unit 1")&gt;0, "Unit 1")</f>
        <v>0</v>
      </c>
      <c r="H204" s="56" t="b">
        <f>IF(COUNTIF('Blended focus area mapping'!C210, "Unit 2")&gt;0, "Unit 2")</f>
        <v>0</v>
      </c>
      <c r="I204" s="56" t="b">
        <f>IF(COUNTIF('Blended focus area mapping'!C210, "Unit 3")&gt;0, "Unit 3")</f>
        <v>0</v>
      </c>
      <c r="J204" s="58" t="b">
        <f>IF(COUNTIF('Blended focus area mapping'!C210, "Unit 4")&gt;0, "Unit 4")</f>
        <v>0</v>
      </c>
    </row>
    <row r="205" spans="1:10" x14ac:dyDescent="0.3">
      <c r="A205" s="265"/>
      <c r="B205" s="268"/>
      <c r="C205" s="74" t="s">
        <v>207</v>
      </c>
      <c r="D205" s="93"/>
      <c r="E205" s="93"/>
      <c r="F205" s="93"/>
      <c r="G205" s="56" t="b">
        <f>IF(COUNTIF('Blended focus area mapping'!C211, "Unit 1")&gt;0, "Unit 1")</f>
        <v>0</v>
      </c>
      <c r="H205" s="56" t="b">
        <f>IF(COUNTIF('Blended focus area mapping'!C211, "Unit 2")&gt;0, "Unit 2")</f>
        <v>0</v>
      </c>
      <c r="I205" s="56" t="b">
        <f>IF(COUNTIF('Blended focus area mapping'!C211, "Unit 3")&gt;0, "Unit 3")</f>
        <v>0</v>
      </c>
      <c r="J205" s="58" t="b">
        <f>IF(COUNTIF('Blended focus area mapping'!C211, "Unit 4")&gt;0, "Unit 4")</f>
        <v>0</v>
      </c>
    </row>
    <row r="206" spans="1:10" x14ac:dyDescent="0.3">
      <c r="A206" s="265"/>
      <c r="B206" s="268"/>
      <c r="C206" s="74" t="s">
        <v>208</v>
      </c>
      <c r="D206" s="93"/>
      <c r="E206" s="93"/>
      <c r="F206" s="93"/>
      <c r="G206" s="56" t="b">
        <f>IF(COUNTIF('Blended focus area mapping'!C212, "Unit 1")&gt;0, "Unit 1")</f>
        <v>0</v>
      </c>
      <c r="H206" s="56" t="b">
        <f>IF(COUNTIF('Blended focus area mapping'!C212, "Unit 2")&gt;0, "Unit 2")</f>
        <v>0</v>
      </c>
      <c r="I206" s="56" t="b">
        <f>IF(COUNTIF('Blended focus area mapping'!C212, "Unit 3")&gt;0, "Unit 3")</f>
        <v>0</v>
      </c>
      <c r="J206" s="58" t="b">
        <f>IF(COUNTIF('Blended focus area mapping'!C212, "Unit 4")&gt;0, "Unit 4")</f>
        <v>0</v>
      </c>
    </row>
    <row r="207" spans="1:10" x14ac:dyDescent="0.3">
      <c r="A207" s="265"/>
      <c r="B207" s="268"/>
      <c r="C207" s="74" t="s">
        <v>209</v>
      </c>
      <c r="D207" s="93"/>
      <c r="E207" s="93"/>
      <c r="F207" s="93"/>
      <c r="G207" s="56" t="b">
        <f>IF(COUNTIF('Blended focus area mapping'!C213, "Unit 1")&gt;0, "Unit 1")</f>
        <v>0</v>
      </c>
      <c r="H207" s="56" t="b">
        <f>IF(COUNTIF('Blended focus area mapping'!C213, "Unit 2")&gt;0, "Unit 2")</f>
        <v>0</v>
      </c>
      <c r="I207" s="56" t="b">
        <f>IF(COUNTIF('Blended focus area mapping'!C213, "Unit 3")&gt;0, "Unit 3")</f>
        <v>0</v>
      </c>
      <c r="J207" s="58" t="b">
        <f>IF(COUNTIF('Blended focus area mapping'!C213, "Unit 4")&gt;0, "Unit 4")</f>
        <v>0</v>
      </c>
    </row>
    <row r="208" spans="1:10" x14ac:dyDescent="0.3">
      <c r="A208" s="265"/>
      <c r="B208" s="268"/>
      <c r="C208" s="74" t="s">
        <v>76</v>
      </c>
      <c r="D208" s="93"/>
      <c r="E208" s="93"/>
      <c r="F208" s="93"/>
      <c r="G208" s="56" t="b">
        <f>IF(COUNTIF('Blended focus area mapping'!C214, "Unit 1")&gt;0, "Unit 1")</f>
        <v>0</v>
      </c>
      <c r="H208" s="56" t="b">
        <f>IF(COUNTIF('Blended focus area mapping'!C214, "Unit 2")&gt;0, "Unit 2")</f>
        <v>0</v>
      </c>
      <c r="I208" s="56" t="b">
        <f>IF(COUNTIF('Blended focus area mapping'!C214, "Unit 3")&gt;0, "Unit 3")</f>
        <v>0</v>
      </c>
      <c r="J208" s="58" t="b">
        <f>IF(COUNTIF('Blended focus area mapping'!C214, "Unit 4")&gt;0, "Unit 4")</f>
        <v>0</v>
      </c>
    </row>
    <row r="209" spans="1:10" x14ac:dyDescent="0.3">
      <c r="A209" s="265"/>
      <c r="B209" s="268"/>
      <c r="C209" s="74" t="s">
        <v>210</v>
      </c>
      <c r="D209" s="93"/>
      <c r="E209" s="93"/>
      <c r="F209" s="93"/>
      <c r="G209" s="56" t="b">
        <f>IF(COUNTIF('Blended focus area mapping'!C215, "Unit 1")&gt;0, "Unit 1")</f>
        <v>0</v>
      </c>
      <c r="H209" s="56" t="b">
        <f>IF(COUNTIF('Blended focus area mapping'!C215, "Unit 2")&gt;0, "Unit 2")</f>
        <v>0</v>
      </c>
      <c r="I209" s="56" t="b">
        <f>IF(COUNTIF('Blended focus area mapping'!C215, "Unit 3")&gt;0, "Unit 3")</f>
        <v>0</v>
      </c>
      <c r="J209" s="58" t="b">
        <f>IF(COUNTIF('Blended focus area mapping'!C215, "Unit 4")&gt;0, "Unit 4")</f>
        <v>0</v>
      </c>
    </row>
    <row r="210" spans="1:10" x14ac:dyDescent="0.3">
      <c r="A210" s="265"/>
      <c r="B210" s="268"/>
      <c r="C210" s="74" t="s">
        <v>211</v>
      </c>
      <c r="D210" s="93"/>
      <c r="E210" s="93"/>
      <c r="F210" s="93"/>
      <c r="G210" s="56" t="b">
        <f>IF(COUNTIF('Blended focus area mapping'!C216, "Unit 1")&gt;0, "Unit 1")</f>
        <v>0</v>
      </c>
      <c r="H210" s="56" t="b">
        <f>IF(COUNTIF('Blended focus area mapping'!C216, "Unit 2")&gt;0, "Unit 2")</f>
        <v>0</v>
      </c>
      <c r="I210" s="56" t="b">
        <f>IF(COUNTIF('Blended focus area mapping'!C216, "Unit 3")&gt;0, "Unit 3")</f>
        <v>0</v>
      </c>
      <c r="J210" s="58" t="b">
        <f>IF(COUNTIF('Blended focus area mapping'!C216, "Unit 4")&gt;0, "Unit 4")</f>
        <v>0</v>
      </c>
    </row>
    <row r="211" spans="1:10" x14ac:dyDescent="0.3">
      <c r="A211" s="265"/>
      <c r="B211" s="268"/>
      <c r="C211" s="74" t="s">
        <v>212</v>
      </c>
      <c r="D211" s="93"/>
      <c r="E211" s="93"/>
      <c r="F211" s="93"/>
      <c r="G211" s="56" t="b">
        <f>IF(COUNTIF('Blended focus area mapping'!C217, "Unit 1")&gt;0, "Unit 1")</f>
        <v>0</v>
      </c>
      <c r="H211" s="56" t="b">
        <f>IF(COUNTIF('Blended focus area mapping'!C217, "Unit 2")&gt;0, "Unit 2")</f>
        <v>0</v>
      </c>
      <c r="I211" s="56" t="b">
        <f>IF(COUNTIF('Blended focus area mapping'!C217, "Unit 3")&gt;0, "Unit 3")</f>
        <v>0</v>
      </c>
      <c r="J211" s="58" t="b">
        <f>IF(COUNTIF('Blended focus area mapping'!C217, "Unit 4")&gt;0, "Unit 4")</f>
        <v>0</v>
      </c>
    </row>
    <row r="212" spans="1:10" x14ac:dyDescent="0.3">
      <c r="A212" s="265"/>
      <c r="B212" s="268"/>
      <c r="C212" s="74" t="s">
        <v>213</v>
      </c>
      <c r="D212" s="93"/>
      <c r="E212" s="93"/>
      <c r="F212" s="93"/>
      <c r="G212" s="56" t="b">
        <f>IF(COUNTIF('Blended focus area mapping'!C218, "Unit 1")&gt;0, "Unit 1")</f>
        <v>0</v>
      </c>
      <c r="H212" s="56" t="b">
        <f>IF(COUNTIF('Blended focus area mapping'!C218, "Unit 2")&gt;0, "Unit 2")</f>
        <v>0</v>
      </c>
      <c r="I212" s="56" t="b">
        <f>IF(COUNTIF('Blended focus area mapping'!C218, "Unit 3")&gt;0, "Unit 3")</f>
        <v>0</v>
      </c>
      <c r="J212" s="58" t="b">
        <f>IF(COUNTIF('Blended focus area mapping'!C218, "Unit 4")&gt;0, "Unit 4")</f>
        <v>0</v>
      </c>
    </row>
    <row r="213" spans="1:10" x14ac:dyDescent="0.3">
      <c r="A213" s="265"/>
      <c r="B213" s="268"/>
      <c r="C213" s="74" t="s">
        <v>214</v>
      </c>
      <c r="D213" s="93"/>
      <c r="E213" s="93"/>
      <c r="F213" s="93"/>
      <c r="G213" s="56" t="b">
        <f>IF(COUNTIF('Blended focus area mapping'!C219, "Unit 1")&gt;0, "Unit 1")</f>
        <v>0</v>
      </c>
      <c r="H213" s="56" t="b">
        <f>IF(COUNTIF('Blended focus area mapping'!C219, "Unit 2")&gt;0, "Unit 2")</f>
        <v>0</v>
      </c>
      <c r="I213" s="56" t="b">
        <f>IF(COUNTIF('Blended focus area mapping'!C219, "Unit 3")&gt;0, "Unit 3")</f>
        <v>0</v>
      </c>
      <c r="J213" s="58" t="b">
        <f>IF(COUNTIF('Blended focus area mapping'!C219, "Unit 4")&gt;0, "Unit 4")</f>
        <v>0</v>
      </c>
    </row>
    <row r="214" spans="1:10" x14ac:dyDescent="0.3">
      <c r="A214" s="265"/>
      <c r="B214" s="268"/>
      <c r="C214" s="74" t="s">
        <v>215</v>
      </c>
      <c r="D214" s="93"/>
      <c r="E214" s="93"/>
      <c r="F214" s="93"/>
      <c r="G214" s="56" t="b">
        <f>IF(COUNTIF('Blended focus area mapping'!C220, "Unit 1")&gt;0, "Unit 1")</f>
        <v>0</v>
      </c>
      <c r="H214" s="56" t="b">
        <f>IF(COUNTIF('Blended focus area mapping'!C220, "Unit 2")&gt;0, "Unit 2")</f>
        <v>0</v>
      </c>
      <c r="I214" s="56" t="b">
        <f>IF(COUNTIF('Blended focus area mapping'!C220, "Unit 3")&gt;0, "Unit 3")</f>
        <v>0</v>
      </c>
      <c r="J214" s="58" t="b">
        <f>IF(COUNTIF('Blended focus area mapping'!C220, "Unit 4")&gt;0, "Unit 4")</f>
        <v>0</v>
      </c>
    </row>
    <row r="215" spans="1:10" x14ac:dyDescent="0.3">
      <c r="A215" s="265"/>
      <c r="B215" s="268"/>
      <c r="C215" s="74" t="s">
        <v>216</v>
      </c>
      <c r="D215" s="93"/>
      <c r="E215" s="93"/>
      <c r="F215" s="93"/>
      <c r="G215" s="56" t="b">
        <f>IF(COUNTIF('Blended focus area mapping'!C221, "Unit 1")&gt;0, "Unit 1")</f>
        <v>0</v>
      </c>
      <c r="H215" s="56" t="b">
        <f>IF(COUNTIF('Blended focus area mapping'!C221, "Unit 2")&gt;0, "Unit 2")</f>
        <v>0</v>
      </c>
      <c r="I215" s="56" t="b">
        <f>IF(COUNTIF('Blended focus area mapping'!C221, "Unit 3")&gt;0, "Unit 3")</f>
        <v>0</v>
      </c>
      <c r="J215" s="58" t="b">
        <f>IF(COUNTIF('Blended focus area mapping'!C221, "Unit 4")&gt;0, "Unit 4")</f>
        <v>0</v>
      </c>
    </row>
    <row r="216" spans="1:10" x14ac:dyDescent="0.3">
      <c r="A216" s="265"/>
      <c r="B216" s="268"/>
      <c r="C216" s="74" t="s">
        <v>179</v>
      </c>
      <c r="D216" s="93"/>
      <c r="E216" s="93"/>
      <c r="F216" s="93"/>
      <c r="G216" s="56" t="b">
        <f>IF(COUNTIF('Blended focus area mapping'!C222, "Unit 1")&gt;0, "Unit 1")</f>
        <v>0</v>
      </c>
      <c r="H216" s="56" t="b">
        <f>IF(COUNTIF('Blended focus area mapping'!C222, "Unit 2")&gt;0, "Unit 2")</f>
        <v>0</v>
      </c>
      <c r="I216" s="56" t="b">
        <f>IF(COUNTIF('Blended focus area mapping'!C222, "Unit 3")&gt;0, "Unit 3")</f>
        <v>0</v>
      </c>
      <c r="J216" s="58" t="b">
        <f>IF(COUNTIF('Blended focus area mapping'!C222, "Unit 4")&gt;0, "Unit 4")</f>
        <v>0</v>
      </c>
    </row>
    <row r="217" spans="1:10" x14ac:dyDescent="0.3">
      <c r="A217" s="265"/>
      <c r="B217" s="268"/>
      <c r="C217" s="74" t="s">
        <v>217</v>
      </c>
      <c r="D217" s="93"/>
      <c r="E217" s="93"/>
      <c r="F217" s="93"/>
      <c r="G217" s="56" t="b">
        <f>IF(COUNTIF('Blended focus area mapping'!C223, "Unit 1")&gt;0, "Unit 1")</f>
        <v>0</v>
      </c>
      <c r="H217" s="56" t="b">
        <f>IF(COUNTIF('Blended focus area mapping'!C223, "Unit 2")&gt;0, "Unit 2")</f>
        <v>0</v>
      </c>
      <c r="I217" s="56" t="b">
        <f>IF(COUNTIF('Blended focus area mapping'!C223, "Unit 3")&gt;0, "Unit 3")</f>
        <v>0</v>
      </c>
      <c r="J217" s="58" t="b">
        <f>IF(COUNTIF('Blended focus area mapping'!C223, "Unit 4")&gt;0, "Unit 4")</f>
        <v>0</v>
      </c>
    </row>
    <row r="218" spans="1:10" x14ac:dyDescent="0.3">
      <c r="A218" s="265"/>
      <c r="B218" s="268"/>
      <c r="C218" s="74" t="s">
        <v>75</v>
      </c>
      <c r="D218" s="93"/>
      <c r="E218" s="93"/>
      <c r="F218" s="93"/>
      <c r="G218" s="56" t="b">
        <f>IF(COUNTIF('Blended focus area mapping'!C224, "Unit 1")&gt;0, "Unit 1")</f>
        <v>0</v>
      </c>
      <c r="H218" s="56" t="b">
        <f>IF(COUNTIF('Blended focus area mapping'!C224, "Unit 2")&gt;0, "Unit 2")</f>
        <v>0</v>
      </c>
      <c r="I218" s="56" t="b">
        <f>IF(COUNTIF('Blended focus area mapping'!C224, "Unit 3")&gt;0, "Unit 3")</f>
        <v>0</v>
      </c>
      <c r="J218" s="58" t="b">
        <f>IF(COUNTIF('Blended focus area mapping'!C224, "Unit 4")&gt;0, "Unit 4")</f>
        <v>0</v>
      </c>
    </row>
    <row r="219" spans="1:10" ht="15.5" x14ac:dyDescent="0.3">
      <c r="A219" s="265"/>
      <c r="B219" s="268"/>
      <c r="C219" s="76" t="s">
        <v>83</v>
      </c>
      <c r="D219" s="96"/>
      <c r="E219" s="96"/>
      <c r="F219" s="96"/>
      <c r="G219" s="60"/>
      <c r="H219" s="60"/>
      <c r="I219" s="60"/>
      <c r="J219" s="61"/>
    </row>
    <row r="220" spans="1:10" x14ac:dyDescent="0.3">
      <c r="A220" s="265"/>
      <c r="B220" s="268"/>
      <c r="C220" s="74" t="s">
        <v>147</v>
      </c>
      <c r="D220" s="93"/>
      <c r="E220" s="93"/>
      <c r="F220" s="93"/>
      <c r="G220" s="56" t="b">
        <f>IF(COUNTIF('Blended focus area mapping'!C226, "Unit 1")&gt;0, "Unit 1")</f>
        <v>0</v>
      </c>
      <c r="H220" s="56" t="b">
        <f>IF(COUNTIF('Blended focus area mapping'!C226, "Unit 2")&gt;0, "Unit 2")</f>
        <v>0</v>
      </c>
      <c r="I220" s="56" t="b">
        <f>IF(COUNTIF('Blended focus area mapping'!C226, "Unit 3")&gt;0, "Unit 3")</f>
        <v>0</v>
      </c>
      <c r="J220" s="58" t="b">
        <f>IF(COUNTIF('Blended focus area mapping'!C226, "Unit 4")&gt;0, "Unit 4")</f>
        <v>0</v>
      </c>
    </row>
    <row r="221" spans="1:10" x14ac:dyDescent="0.3">
      <c r="A221" s="265"/>
      <c r="B221" s="268"/>
      <c r="C221" s="74" t="s">
        <v>116</v>
      </c>
      <c r="D221" s="93"/>
      <c r="E221" s="93"/>
      <c r="F221" s="93"/>
      <c r="G221" s="56" t="b">
        <f>IF(COUNTIF('Blended focus area mapping'!C227, "Unit 1")&gt;0, "Unit 1")</f>
        <v>0</v>
      </c>
      <c r="H221" s="56" t="b">
        <f>IF(COUNTIF('Blended focus area mapping'!C227, "Unit 2")&gt;0, "Unit 2")</f>
        <v>0</v>
      </c>
      <c r="I221" s="56" t="b">
        <f>IF(COUNTIF('Blended focus area mapping'!C227, "Unit 3")&gt;0, "Unit 3")</f>
        <v>0</v>
      </c>
      <c r="J221" s="58" t="b">
        <f>IF(COUNTIF('Blended focus area mapping'!C227, "Unit 4")&gt;0, "Unit 4")</f>
        <v>0</v>
      </c>
    </row>
    <row r="222" spans="1:10" x14ac:dyDescent="0.3">
      <c r="A222" s="265"/>
      <c r="B222" s="268"/>
      <c r="C222" s="74" t="s">
        <v>181</v>
      </c>
      <c r="D222" s="93"/>
      <c r="E222" s="93"/>
      <c r="F222" s="93"/>
      <c r="G222" s="56" t="b">
        <f>IF(COUNTIF('Blended focus area mapping'!C228, "Unit 1")&gt;0, "Unit 1")</f>
        <v>0</v>
      </c>
      <c r="H222" s="56" t="b">
        <f>IF(COUNTIF('Blended focus area mapping'!C228, "Unit 2")&gt;0, "Unit 2")</f>
        <v>0</v>
      </c>
      <c r="I222" s="56" t="b">
        <f>IF(COUNTIF('Blended focus area mapping'!C228, "Unit 3")&gt;0, "Unit 3")</f>
        <v>0</v>
      </c>
      <c r="J222" s="58" t="b">
        <f>IF(COUNTIF('Blended focus area mapping'!C228, "Unit 4")&gt;0, "Unit 4")</f>
        <v>0</v>
      </c>
    </row>
    <row r="223" spans="1:10" x14ac:dyDescent="0.3">
      <c r="A223" s="265"/>
      <c r="B223" s="268"/>
      <c r="C223" s="74" t="s">
        <v>218</v>
      </c>
      <c r="D223" s="93"/>
      <c r="E223" s="93"/>
      <c r="F223" s="93"/>
      <c r="G223" s="56" t="b">
        <f>IF(COUNTIF('Blended focus area mapping'!C229, "Unit 1")&gt;0, "Unit 1")</f>
        <v>0</v>
      </c>
      <c r="H223" s="56" t="b">
        <f>IF(COUNTIF('Blended focus area mapping'!C229, "Unit 2")&gt;0, "Unit 2")</f>
        <v>0</v>
      </c>
      <c r="I223" s="56" t="b">
        <f>IF(COUNTIF('Blended focus area mapping'!C229, "Unit 3")&gt;0, "Unit 3")</f>
        <v>0</v>
      </c>
      <c r="J223" s="58" t="b">
        <f>IF(COUNTIF('Blended focus area mapping'!C229, "Unit 4")&gt;0, "Unit 4")</f>
        <v>0</v>
      </c>
    </row>
    <row r="224" spans="1:10" x14ac:dyDescent="0.3">
      <c r="A224" s="265"/>
      <c r="B224" s="268"/>
      <c r="C224" s="74" t="s">
        <v>219</v>
      </c>
      <c r="D224" s="93"/>
      <c r="E224" s="93"/>
      <c r="F224" s="93"/>
      <c r="G224" s="56" t="b">
        <f>IF(COUNTIF('Blended focus area mapping'!C230, "Unit 1")&gt;0, "Unit 1")</f>
        <v>0</v>
      </c>
      <c r="H224" s="56" t="b">
        <f>IF(COUNTIF('Blended focus area mapping'!C230, "Unit 2")&gt;0, "Unit 2")</f>
        <v>0</v>
      </c>
      <c r="I224" s="56" t="b">
        <f>IF(COUNTIF('Blended focus area mapping'!C230, "Unit 3")&gt;0, "Unit 3")</f>
        <v>0</v>
      </c>
      <c r="J224" s="58" t="b">
        <f>IF(COUNTIF('Blended focus area mapping'!C230, "Unit 4")&gt;0, "Unit 4")</f>
        <v>0</v>
      </c>
    </row>
    <row r="225" spans="1:10" ht="14.5" thickBot="1" x14ac:dyDescent="0.35">
      <c r="A225" s="265"/>
      <c r="B225" s="269"/>
      <c r="C225" s="100" t="s">
        <v>220</v>
      </c>
      <c r="D225" s="97"/>
      <c r="E225" s="97"/>
      <c r="F225" s="97"/>
      <c r="G225" s="64" t="b">
        <f>IF(COUNTIF('Blended focus area mapping'!C231, "Unit 1")&gt;0, "Unit 1")</f>
        <v>0</v>
      </c>
      <c r="H225" s="64" t="b">
        <f>IF(COUNTIF('Blended focus area mapping'!C231, "Unit 2")&gt;0, "Unit 2")</f>
        <v>0</v>
      </c>
      <c r="I225" s="64" t="b">
        <f>IF(COUNTIF('Blended focus area mapping'!C231, "Unit 3")&gt;0, "Unit 3")</f>
        <v>0</v>
      </c>
      <c r="J225" s="65" t="b">
        <f>IF(COUNTIF('Blended focus area mapping'!C231, "Unit 4")&gt;0, "Unit 4")</f>
        <v>0</v>
      </c>
    </row>
    <row r="226" spans="1:10" ht="15.5" x14ac:dyDescent="0.3">
      <c r="A226" s="265"/>
      <c r="B226" s="267" t="s">
        <v>20</v>
      </c>
      <c r="C226" s="73" t="s">
        <v>37</v>
      </c>
      <c r="D226" s="98"/>
      <c r="E226" s="98"/>
      <c r="F226" s="98"/>
      <c r="G226" s="66"/>
      <c r="H226" s="66"/>
      <c r="I226" s="66"/>
      <c r="J226" s="67"/>
    </row>
    <row r="227" spans="1:10" x14ac:dyDescent="0.3">
      <c r="A227" s="265"/>
      <c r="B227" s="268"/>
      <c r="C227" s="74" t="s">
        <v>221</v>
      </c>
      <c r="D227" s="93"/>
      <c r="E227" s="93"/>
      <c r="F227" s="93"/>
      <c r="G227" s="56" t="b">
        <f>IF(COUNTIF('Blended focus area mapping'!C234, "Unit 1")&gt;0, "Unit 1")</f>
        <v>0</v>
      </c>
      <c r="H227" s="56" t="b">
        <f>IF(COUNTIF('Blended focus area mapping'!C234, "Unit 2")&gt;0, "Unit 2")</f>
        <v>0</v>
      </c>
      <c r="I227" s="56" t="b">
        <f>IF(COUNTIF('Blended focus area mapping'!C234, "Unit 3")&gt;0, "Unit 3")</f>
        <v>0</v>
      </c>
      <c r="J227" s="58" t="b">
        <f>IF(COUNTIF('Blended focus area mapping'!C234, "Unit 4")&gt;0, "Unit 4")</f>
        <v>0</v>
      </c>
    </row>
    <row r="228" spans="1:10" ht="28" x14ac:dyDescent="0.3">
      <c r="A228" s="265"/>
      <c r="B228" s="268"/>
      <c r="C228" s="74" t="s">
        <v>222</v>
      </c>
      <c r="D228" s="93"/>
      <c r="E228" s="93"/>
      <c r="F228" s="93"/>
      <c r="G228" s="56" t="b">
        <f>IF(COUNTIF('Blended focus area mapping'!C235, "Unit 1")&gt;0, "Unit 1")</f>
        <v>0</v>
      </c>
      <c r="H228" s="56" t="b">
        <f>IF(COUNTIF('Blended focus area mapping'!C235, "Unit 2")&gt;0, "Unit 2")</f>
        <v>0</v>
      </c>
      <c r="I228" s="56" t="b">
        <f>IF(COUNTIF('Blended focus area mapping'!C235, "Unit 3")&gt;0, "Unit 3")</f>
        <v>0</v>
      </c>
      <c r="J228" s="58" t="b">
        <f>IF(COUNTIF('Blended focus area mapping'!C235, "Unit 4")&gt;0, "Unit 4")</f>
        <v>0</v>
      </c>
    </row>
    <row r="229" spans="1:10" x14ac:dyDescent="0.3">
      <c r="A229" s="265"/>
      <c r="B229" s="268"/>
      <c r="C229" s="74" t="s">
        <v>223</v>
      </c>
      <c r="D229" s="93"/>
      <c r="E229" s="93"/>
      <c r="F229" s="93"/>
      <c r="G229" s="56" t="b">
        <f>IF(COUNTIF('Blended focus area mapping'!C236, "Unit 1")&gt;0, "Unit 1")</f>
        <v>0</v>
      </c>
      <c r="H229" s="56" t="b">
        <f>IF(COUNTIF('Blended focus area mapping'!C236, "Unit 2")&gt;0, "Unit 2")</f>
        <v>0</v>
      </c>
      <c r="I229" s="56" t="b">
        <f>IF(COUNTIF('Blended focus area mapping'!C236, "Unit 3")&gt;0, "Unit 3")</f>
        <v>0</v>
      </c>
      <c r="J229" s="58" t="b">
        <f>IF(COUNTIF('Blended focus area mapping'!C236, "Unit 4")&gt;0, "Unit 4")</f>
        <v>0</v>
      </c>
    </row>
    <row r="230" spans="1:10" x14ac:dyDescent="0.3">
      <c r="A230" s="265"/>
      <c r="B230" s="268"/>
      <c r="C230" s="74" t="s">
        <v>224</v>
      </c>
      <c r="D230" s="93"/>
      <c r="E230" s="93"/>
      <c r="F230" s="93"/>
      <c r="G230" s="56" t="b">
        <f>IF(COUNTIF('Blended focus area mapping'!C237, "Unit 1")&gt;0, "Unit 1")</f>
        <v>0</v>
      </c>
      <c r="H230" s="56" t="b">
        <f>IF(COUNTIF('Blended focus area mapping'!C237, "Unit 2")&gt;0, "Unit 2")</f>
        <v>0</v>
      </c>
      <c r="I230" s="56" t="b">
        <f>IF(COUNTIF('Blended focus area mapping'!C237, "Unit 3")&gt;0, "Unit 3")</f>
        <v>0</v>
      </c>
      <c r="J230" s="58" t="b">
        <f>IF(COUNTIF('Blended focus area mapping'!C237, "Unit 4")&gt;0, "Unit 4")</f>
        <v>0</v>
      </c>
    </row>
    <row r="231" spans="1:10" ht="28" x14ac:dyDescent="0.3">
      <c r="A231" s="265"/>
      <c r="B231" s="268"/>
      <c r="C231" s="74" t="s">
        <v>225</v>
      </c>
      <c r="D231" s="93"/>
      <c r="E231" s="93"/>
      <c r="F231" s="93"/>
      <c r="G231" s="56" t="b">
        <f>IF(COUNTIF('Blended focus area mapping'!C238, "Unit 1")&gt;0, "Unit 1")</f>
        <v>0</v>
      </c>
      <c r="H231" s="56" t="b">
        <f>IF(COUNTIF('Blended focus area mapping'!C238, "Unit 2")&gt;0, "Unit 2")</f>
        <v>0</v>
      </c>
      <c r="I231" s="56" t="b">
        <f>IF(COUNTIF('Blended focus area mapping'!C238, "Unit 3")&gt;0, "Unit 3")</f>
        <v>0</v>
      </c>
      <c r="J231" s="58" t="b">
        <f>IF(COUNTIF('Blended focus area mapping'!C238, "Unit 4")&gt;0, "Unit 4")</f>
        <v>0</v>
      </c>
    </row>
    <row r="232" spans="1:10" x14ac:dyDescent="0.3">
      <c r="A232" s="265"/>
      <c r="B232" s="268"/>
      <c r="C232" s="74" t="s">
        <v>226</v>
      </c>
      <c r="D232" s="93"/>
      <c r="E232" s="93"/>
      <c r="F232" s="93"/>
      <c r="G232" s="56" t="b">
        <f>IF(COUNTIF('Blended focus area mapping'!C239, "Unit 1")&gt;0, "Unit 1")</f>
        <v>0</v>
      </c>
      <c r="H232" s="56" t="b">
        <f>IF(COUNTIF('Blended focus area mapping'!C239, "Unit 2")&gt;0, "Unit 2")</f>
        <v>0</v>
      </c>
      <c r="I232" s="56" t="b">
        <f>IF(COUNTIF('Blended focus area mapping'!C239, "Unit 3")&gt;0, "Unit 3")</f>
        <v>0</v>
      </c>
      <c r="J232" s="58" t="b">
        <f>IF(COUNTIF('Blended focus area mapping'!C239, "Unit 4")&gt;0, "Unit 4")</f>
        <v>0</v>
      </c>
    </row>
    <row r="233" spans="1:10" x14ac:dyDescent="0.3">
      <c r="A233" s="265"/>
      <c r="B233" s="268"/>
      <c r="C233" s="74" t="s">
        <v>227</v>
      </c>
      <c r="D233" s="93"/>
      <c r="E233" s="93"/>
      <c r="F233" s="93"/>
      <c r="G233" s="56" t="b">
        <f>IF(COUNTIF('Blended focus area mapping'!C240, "Unit 1")&gt;0, "Unit 1")</f>
        <v>0</v>
      </c>
      <c r="H233" s="56" t="b">
        <f>IF(COUNTIF('Blended focus area mapping'!C240, "Unit 2")&gt;0, "Unit 2")</f>
        <v>0</v>
      </c>
      <c r="I233" s="56" t="b">
        <f>IF(COUNTIF('Blended focus area mapping'!C240, "Unit 3")&gt;0, "Unit 3")</f>
        <v>0</v>
      </c>
      <c r="J233" s="58" t="b">
        <f>IF(COUNTIF('Blended focus area mapping'!C240, "Unit 4")&gt;0, "Unit 4")</f>
        <v>0</v>
      </c>
    </row>
    <row r="234" spans="1:10" ht="28" x14ac:dyDescent="0.3">
      <c r="A234" s="265"/>
      <c r="B234" s="268"/>
      <c r="C234" s="74" t="s">
        <v>228</v>
      </c>
      <c r="D234" s="93"/>
      <c r="E234" s="93"/>
      <c r="F234" s="93"/>
      <c r="G234" s="56" t="b">
        <f>IF(COUNTIF('Blended focus area mapping'!C241, "Unit 1")&gt;0, "Unit 1")</f>
        <v>0</v>
      </c>
      <c r="H234" s="56" t="b">
        <f>IF(COUNTIF('Blended focus area mapping'!C241, "Unit 2")&gt;0, "Unit 2")</f>
        <v>0</v>
      </c>
      <c r="I234" s="56" t="b">
        <f>IF(COUNTIF('Blended focus area mapping'!C241, "Unit 3")&gt;0, "Unit 3")</f>
        <v>0</v>
      </c>
      <c r="J234" s="58" t="b">
        <f>IF(COUNTIF('Blended focus area mapping'!C241, "Unit 4")&gt;0, "Unit 4")</f>
        <v>0</v>
      </c>
    </row>
    <row r="235" spans="1:10" ht="15.5" x14ac:dyDescent="0.3">
      <c r="A235" s="265"/>
      <c r="B235" s="268"/>
      <c r="C235" s="76" t="s">
        <v>58</v>
      </c>
      <c r="D235" s="96"/>
      <c r="E235" s="96"/>
      <c r="F235" s="96"/>
      <c r="G235" s="60"/>
      <c r="H235" s="60"/>
      <c r="I235" s="60"/>
      <c r="J235" s="61"/>
    </row>
    <row r="236" spans="1:10" x14ac:dyDescent="0.3">
      <c r="A236" s="265"/>
      <c r="B236" s="268"/>
      <c r="C236" s="74" t="s">
        <v>229</v>
      </c>
      <c r="D236" s="93"/>
      <c r="E236" s="93"/>
      <c r="F236" s="93"/>
      <c r="G236" s="56" t="b">
        <f>IF(COUNTIF('Blended focus area mapping'!C243, "Unit 1")&gt;0, "Unit 1")</f>
        <v>0</v>
      </c>
      <c r="H236" s="56" t="b">
        <f>IF(COUNTIF('Blended focus area mapping'!C243, "Unit 2")&gt;0, "Unit 2")</f>
        <v>0</v>
      </c>
      <c r="I236" s="56" t="b">
        <f>IF(COUNTIF('Blended focus area mapping'!C243, "Unit 3")&gt;0, "Unit 3")</f>
        <v>0</v>
      </c>
      <c r="J236" s="58" t="b">
        <f>IF(COUNTIF('Blended focus area mapping'!C243, "Unit 4")&gt;0, "Unit 4")</f>
        <v>0</v>
      </c>
    </row>
    <row r="237" spans="1:10" x14ac:dyDescent="0.3">
      <c r="A237" s="265"/>
      <c r="B237" s="268"/>
      <c r="C237" s="74" t="s">
        <v>230</v>
      </c>
      <c r="D237" s="93"/>
      <c r="E237" s="93"/>
      <c r="F237" s="93"/>
      <c r="G237" s="56" t="b">
        <f>IF(COUNTIF('Blended focus area mapping'!C244, "Unit 1")&gt;0, "Unit 1")</f>
        <v>0</v>
      </c>
      <c r="H237" s="56" t="b">
        <f>IF(COUNTIF('Blended focus area mapping'!C244, "Unit 2")&gt;0, "Unit 2")</f>
        <v>0</v>
      </c>
      <c r="I237" s="56" t="b">
        <f>IF(COUNTIF('Blended focus area mapping'!C244, "Unit 3")&gt;0, "Unit 3")</f>
        <v>0</v>
      </c>
      <c r="J237" s="58" t="b">
        <f>IF(COUNTIF('Blended focus area mapping'!C244, "Unit 4")&gt;0, "Unit 4")</f>
        <v>0</v>
      </c>
    </row>
    <row r="238" spans="1:10" x14ac:dyDescent="0.3">
      <c r="A238" s="265"/>
      <c r="B238" s="268"/>
      <c r="C238" s="74" t="s">
        <v>231</v>
      </c>
      <c r="D238" s="93"/>
      <c r="E238" s="93"/>
      <c r="F238" s="93"/>
      <c r="G238" s="56" t="b">
        <f>IF(COUNTIF('Blended focus area mapping'!C245, "Unit 1")&gt;0, "Unit 1")</f>
        <v>0</v>
      </c>
      <c r="H238" s="56" t="b">
        <f>IF(COUNTIF('Blended focus area mapping'!C245, "Unit 2")&gt;0, "Unit 2")</f>
        <v>0</v>
      </c>
      <c r="I238" s="56" t="b">
        <f>IF(COUNTIF('Blended focus area mapping'!C245, "Unit 3")&gt;0, "Unit 3")</f>
        <v>0</v>
      </c>
      <c r="J238" s="58" t="b">
        <f>IF(COUNTIF('Blended focus area mapping'!C245, "Unit 4")&gt;0, "Unit 4")</f>
        <v>0</v>
      </c>
    </row>
    <row r="239" spans="1:10" x14ac:dyDescent="0.3">
      <c r="A239" s="265"/>
      <c r="B239" s="268"/>
      <c r="C239" s="74" t="s">
        <v>232</v>
      </c>
      <c r="D239" s="93"/>
      <c r="E239" s="93"/>
      <c r="F239" s="93"/>
      <c r="G239" s="56" t="b">
        <f>IF(COUNTIF('Blended focus area mapping'!C246, "Unit 1")&gt;0, "Unit 1")</f>
        <v>0</v>
      </c>
      <c r="H239" s="56" t="b">
        <f>IF(COUNTIF('Blended focus area mapping'!C246, "Unit 2")&gt;0, "Unit 2")</f>
        <v>0</v>
      </c>
      <c r="I239" s="56" t="b">
        <f>IF(COUNTIF('Blended focus area mapping'!C246, "Unit 3")&gt;0, "Unit 3")</f>
        <v>0</v>
      </c>
      <c r="J239" s="58" t="b">
        <f>IF(COUNTIF('Blended focus area mapping'!C246, "Unit 4")&gt;0, "Unit 4")</f>
        <v>0</v>
      </c>
    </row>
    <row r="240" spans="1:10" x14ac:dyDescent="0.3">
      <c r="A240" s="265"/>
      <c r="B240" s="268"/>
      <c r="C240" s="74" t="s">
        <v>65</v>
      </c>
      <c r="D240" s="93"/>
      <c r="E240" s="93"/>
      <c r="F240" s="93"/>
      <c r="G240" s="56" t="b">
        <f>IF(COUNTIF('Blended focus area mapping'!C247, "Unit 1")&gt;0, "Unit 1")</f>
        <v>0</v>
      </c>
      <c r="H240" s="56" t="b">
        <f>IF(COUNTIF('Blended focus area mapping'!C247, "Unit 2")&gt;0, "Unit 2")</f>
        <v>0</v>
      </c>
      <c r="I240" s="56" t="b">
        <f>IF(COUNTIF('Blended focus area mapping'!C247, "Unit 3")&gt;0, "Unit 3")</f>
        <v>0</v>
      </c>
      <c r="J240" s="58" t="b">
        <f>IF(COUNTIF('Blended focus area mapping'!C247, "Unit 4")&gt;0, "Unit 4")</f>
        <v>0</v>
      </c>
    </row>
    <row r="241" spans="1:10" ht="28" x14ac:dyDescent="0.3">
      <c r="A241" s="265"/>
      <c r="B241" s="268"/>
      <c r="C241" s="74" t="s">
        <v>168</v>
      </c>
      <c r="D241" s="93"/>
      <c r="E241" s="93"/>
      <c r="F241" s="93"/>
      <c r="G241" s="56" t="b">
        <f>IF(COUNTIF('Blended focus area mapping'!C248, "Unit 1")&gt;0, "Unit 1")</f>
        <v>0</v>
      </c>
      <c r="H241" s="56" t="b">
        <f>IF(COUNTIF('Blended focus area mapping'!C248, "Unit 2")&gt;0, "Unit 2")</f>
        <v>0</v>
      </c>
      <c r="I241" s="56" t="b">
        <f>IF(COUNTIF('Blended focus area mapping'!C248, "Unit 3")&gt;0, "Unit 3")</f>
        <v>0</v>
      </c>
      <c r="J241" s="58" t="b">
        <f>IF(COUNTIF('Blended focus area mapping'!C248, "Unit 4")&gt;0, "Unit 4")</f>
        <v>0</v>
      </c>
    </row>
    <row r="242" spans="1:10" ht="28" x14ac:dyDescent="0.3">
      <c r="A242" s="265"/>
      <c r="B242" s="268"/>
      <c r="C242" s="74" t="s">
        <v>233</v>
      </c>
      <c r="D242" s="93"/>
      <c r="E242" s="93"/>
      <c r="F242" s="93"/>
      <c r="G242" s="56" t="b">
        <f>IF(COUNTIF('Blended focus area mapping'!C249, "Unit 1")&gt;0, "Unit 1")</f>
        <v>0</v>
      </c>
      <c r="H242" s="56" t="b">
        <f>IF(COUNTIF('Blended focus area mapping'!C249, "Unit 2")&gt;0, "Unit 2")</f>
        <v>0</v>
      </c>
      <c r="I242" s="56" t="b">
        <f>IF(COUNTIF('Blended focus area mapping'!C249, "Unit 3")&gt;0, "Unit 3")</f>
        <v>0</v>
      </c>
      <c r="J242" s="58" t="b">
        <f>IF(COUNTIF('Blended focus area mapping'!C249, "Unit 4")&gt;0, "Unit 4")</f>
        <v>0</v>
      </c>
    </row>
    <row r="243" spans="1:10" x14ac:dyDescent="0.3">
      <c r="A243" s="265"/>
      <c r="B243" s="268"/>
      <c r="C243" s="74" t="s">
        <v>234</v>
      </c>
      <c r="D243" s="93"/>
      <c r="E243" s="93"/>
      <c r="F243" s="93"/>
      <c r="G243" s="56" t="b">
        <f>IF(COUNTIF('Blended focus area mapping'!C250, "Unit 1")&gt;0, "Unit 1")</f>
        <v>0</v>
      </c>
      <c r="H243" s="56" t="b">
        <f>IF(COUNTIF('Blended focus area mapping'!C250, "Unit 2")&gt;0, "Unit 2")</f>
        <v>0</v>
      </c>
      <c r="I243" s="56" t="b">
        <f>IF(COUNTIF('Blended focus area mapping'!C250, "Unit 3")&gt;0, "Unit 3")</f>
        <v>0</v>
      </c>
      <c r="J243" s="58" t="b">
        <f>IF(COUNTIF('Blended focus area mapping'!C250, "Unit 4")&gt;0, "Unit 4")</f>
        <v>0</v>
      </c>
    </row>
    <row r="244" spans="1:10" x14ac:dyDescent="0.3">
      <c r="A244" s="265"/>
      <c r="B244" s="268"/>
      <c r="C244" s="74" t="s">
        <v>170</v>
      </c>
      <c r="D244" s="93"/>
      <c r="E244" s="93"/>
      <c r="F244" s="93"/>
      <c r="G244" s="56" t="b">
        <f>IF(COUNTIF('Blended focus area mapping'!C251, "Unit 1")&gt;0, "Unit 1")</f>
        <v>0</v>
      </c>
      <c r="H244" s="56" t="b">
        <f>IF(COUNTIF('Blended focus area mapping'!C251, "Unit 2")&gt;0, "Unit 2")</f>
        <v>0</v>
      </c>
      <c r="I244" s="56" t="b">
        <f>IF(COUNTIF('Blended focus area mapping'!C251, "Unit 3")&gt;0, "Unit 3")</f>
        <v>0</v>
      </c>
      <c r="J244" s="58" t="b">
        <f>IF(COUNTIF('Blended focus area mapping'!C251, "Unit 4")&gt;0, "Unit 4")</f>
        <v>0</v>
      </c>
    </row>
    <row r="245" spans="1:10" x14ac:dyDescent="0.3">
      <c r="A245" s="265"/>
      <c r="B245" s="268"/>
      <c r="C245" s="74" t="s">
        <v>235</v>
      </c>
      <c r="D245" s="93"/>
      <c r="E245" s="93"/>
      <c r="F245" s="93"/>
      <c r="G245" s="56" t="b">
        <f>IF(COUNTIF('Blended focus area mapping'!C252, "Unit 1")&gt;0, "Unit 1")</f>
        <v>0</v>
      </c>
      <c r="H245" s="56" t="b">
        <f>IF(COUNTIF('Blended focus area mapping'!C252, "Unit 2")&gt;0, "Unit 2")</f>
        <v>0</v>
      </c>
      <c r="I245" s="56" t="b">
        <f>IF(COUNTIF('Blended focus area mapping'!C252, "Unit 3")&gt;0, "Unit 3")</f>
        <v>0</v>
      </c>
      <c r="J245" s="58" t="b">
        <f>IF(COUNTIF('Blended focus area mapping'!C252, "Unit 4")&gt;0, "Unit 4")</f>
        <v>0</v>
      </c>
    </row>
    <row r="246" spans="1:10" x14ac:dyDescent="0.3">
      <c r="A246" s="265"/>
      <c r="B246" s="268"/>
      <c r="C246" s="74" t="s">
        <v>236</v>
      </c>
      <c r="D246" s="93"/>
      <c r="E246" s="93"/>
      <c r="F246" s="93"/>
      <c r="G246" s="56" t="b">
        <f>IF(COUNTIF('Blended focus area mapping'!C253, "Unit 1")&gt;0, "Unit 1")</f>
        <v>0</v>
      </c>
      <c r="H246" s="56" t="b">
        <f>IF(COUNTIF('Blended focus area mapping'!C253, "Unit 2")&gt;0, "Unit 2")</f>
        <v>0</v>
      </c>
      <c r="I246" s="56" t="b">
        <f>IF(COUNTIF('Blended focus area mapping'!C253, "Unit 3")&gt;0, "Unit 3")</f>
        <v>0</v>
      </c>
      <c r="J246" s="58" t="b">
        <f>IF(COUNTIF('Blended focus area mapping'!C253, "Unit 4")&gt;0, "Unit 4")</f>
        <v>0</v>
      </c>
    </row>
    <row r="247" spans="1:10" x14ac:dyDescent="0.3">
      <c r="A247" s="265"/>
      <c r="B247" s="268"/>
      <c r="C247" s="74" t="s">
        <v>237</v>
      </c>
      <c r="D247" s="93"/>
      <c r="E247" s="93"/>
      <c r="F247" s="93"/>
      <c r="G247" s="56" t="b">
        <f>IF(COUNTIF('Blended focus area mapping'!C254, "Unit 1")&gt;0, "Unit 1")</f>
        <v>0</v>
      </c>
      <c r="H247" s="56" t="b">
        <f>IF(COUNTIF('Blended focus area mapping'!C254, "Unit 2")&gt;0, "Unit 2")</f>
        <v>0</v>
      </c>
      <c r="I247" s="56" t="b">
        <f>IF(COUNTIF('Blended focus area mapping'!C254, "Unit 3")&gt;0, "Unit 3")</f>
        <v>0</v>
      </c>
      <c r="J247" s="58" t="b">
        <f>IF(COUNTIF('Blended focus area mapping'!C254, "Unit 4")&gt;0, "Unit 4")</f>
        <v>0</v>
      </c>
    </row>
    <row r="248" spans="1:10" x14ac:dyDescent="0.3">
      <c r="A248" s="265"/>
      <c r="B248" s="268"/>
      <c r="C248" s="74" t="s">
        <v>238</v>
      </c>
      <c r="D248" s="93"/>
      <c r="E248" s="93"/>
      <c r="F248" s="93"/>
      <c r="G248" s="56" t="b">
        <f>IF(COUNTIF('Blended focus area mapping'!C255, "Unit 1")&gt;0, "Unit 1")</f>
        <v>0</v>
      </c>
      <c r="H248" s="56" t="b">
        <f>IF(COUNTIF('Blended focus area mapping'!C255, "Unit 2")&gt;0, "Unit 2")</f>
        <v>0</v>
      </c>
      <c r="I248" s="56" t="b">
        <f>IF(COUNTIF('Blended focus area mapping'!C255, "Unit 3")&gt;0, "Unit 3")</f>
        <v>0</v>
      </c>
      <c r="J248" s="58" t="b">
        <f>IF(COUNTIF('Blended focus area mapping'!C255, "Unit 4")&gt;0, "Unit 4")</f>
        <v>0</v>
      </c>
    </row>
    <row r="249" spans="1:10" x14ac:dyDescent="0.3">
      <c r="A249" s="265"/>
      <c r="B249" s="268"/>
      <c r="C249" s="74" t="s">
        <v>172</v>
      </c>
      <c r="D249" s="93"/>
      <c r="E249" s="93"/>
      <c r="F249" s="93"/>
      <c r="G249" s="56" t="b">
        <f>IF(COUNTIF('Blended focus area mapping'!C256, "Unit 1")&gt;0, "Unit 1")</f>
        <v>0</v>
      </c>
      <c r="H249" s="56" t="b">
        <f>IF(COUNTIF('Blended focus area mapping'!C256, "Unit 2")&gt;0, "Unit 2")</f>
        <v>0</v>
      </c>
      <c r="I249" s="56" t="b">
        <f>IF(COUNTIF('Blended focus area mapping'!C256, "Unit 3")&gt;0, "Unit 3")</f>
        <v>0</v>
      </c>
      <c r="J249" s="58" t="b">
        <f>IF(COUNTIF('Blended focus area mapping'!C256, "Unit 4")&gt;0, "Unit 4")</f>
        <v>0</v>
      </c>
    </row>
    <row r="250" spans="1:10" ht="28" x14ac:dyDescent="0.3">
      <c r="A250" s="265"/>
      <c r="B250" s="268"/>
      <c r="C250" s="74" t="s">
        <v>239</v>
      </c>
      <c r="D250" s="93"/>
      <c r="E250" s="93"/>
      <c r="F250" s="93"/>
      <c r="G250" s="56" t="b">
        <f>IF(COUNTIF('Blended focus area mapping'!C257, "Unit 1")&gt;0, "Unit 1")</f>
        <v>0</v>
      </c>
      <c r="H250" s="56" t="b">
        <f>IF(COUNTIF('Blended focus area mapping'!C257, "Unit 2")&gt;0, "Unit 2")</f>
        <v>0</v>
      </c>
      <c r="I250" s="56" t="b">
        <f>IF(COUNTIF('Blended focus area mapping'!C257, "Unit 3")&gt;0, "Unit 3")</f>
        <v>0</v>
      </c>
      <c r="J250" s="58" t="b">
        <f>IF(COUNTIF('Blended focus area mapping'!C257, "Unit 4")&gt;0, "Unit 4")</f>
        <v>0</v>
      </c>
    </row>
    <row r="251" spans="1:10" x14ac:dyDescent="0.3">
      <c r="A251" s="265"/>
      <c r="B251" s="268"/>
      <c r="C251" s="74" t="s">
        <v>174</v>
      </c>
      <c r="D251" s="93"/>
      <c r="E251" s="93"/>
      <c r="F251" s="93"/>
      <c r="G251" s="56" t="b">
        <f>IF(COUNTIF('Blended focus area mapping'!C258, "Unit 1")&gt;0, "Unit 1")</f>
        <v>0</v>
      </c>
      <c r="H251" s="56" t="b">
        <f>IF(COUNTIF('Blended focus area mapping'!C258, "Unit 2")&gt;0, "Unit 2")</f>
        <v>0</v>
      </c>
      <c r="I251" s="56" t="b">
        <f>IF(COUNTIF('Blended focus area mapping'!C258, "Unit 3")&gt;0, "Unit 3")</f>
        <v>0</v>
      </c>
      <c r="J251" s="58" t="b">
        <f>IF(COUNTIF('Blended focus area mapping'!C258, "Unit 4")&gt;0, "Unit 4")</f>
        <v>0</v>
      </c>
    </row>
    <row r="252" spans="1:10" x14ac:dyDescent="0.3">
      <c r="A252" s="265"/>
      <c r="B252" s="268"/>
      <c r="C252" s="74" t="s">
        <v>97</v>
      </c>
      <c r="D252" s="93"/>
      <c r="E252" s="93"/>
      <c r="F252" s="93"/>
      <c r="G252" s="56" t="b">
        <f>IF(COUNTIF('Blended focus area mapping'!C259, "Unit 1")&gt;0, "Unit 1")</f>
        <v>0</v>
      </c>
      <c r="H252" s="56" t="b">
        <f>IF(COUNTIF('Blended focus area mapping'!C259, "Unit 2")&gt;0, "Unit 2")</f>
        <v>0</v>
      </c>
      <c r="I252" s="56" t="b">
        <f>IF(COUNTIF('Blended focus area mapping'!C259, "Unit 3")&gt;0, "Unit 3")</f>
        <v>0</v>
      </c>
      <c r="J252" s="58" t="b">
        <f>IF(COUNTIF('Blended focus area mapping'!C259, "Unit 4")&gt;0, "Unit 4")</f>
        <v>0</v>
      </c>
    </row>
    <row r="253" spans="1:10" ht="15.5" x14ac:dyDescent="0.3">
      <c r="A253" s="265"/>
      <c r="B253" s="268"/>
      <c r="C253" s="76" t="s">
        <v>63</v>
      </c>
      <c r="D253" s="96"/>
      <c r="E253" s="96"/>
      <c r="F253" s="96"/>
      <c r="G253" s="60"/>
      <c r="H253" s="60"/>
      <c r="I253" s="60"/>
      <c r="J253" s="61"/>
    </row>
    <row r="254" spans="1:10" x14ac:dyDescent="0.3">
      <c r="A254" s="265"/>
      <c r="B254" s="268"/>
      <c r="C254" s="74" t="s">
        <v>240</v>
      </c>
      <c r="D254" s="93"/>
      <c r="E254" s="93"/>
      <c r="F254" s="93"/>
      <c r="G254" s="56" t="b">
        <f>IF(COUNTIF('Blended focus area mapping'!C261, "Unit 1")&gt;0, "Unit 1")</f>
        <v>0</v>
      </c>
      <c r="H254" s="56" t="b">
        <f>IF(COUNTIF('Blended focus area mapping'!C261, "Unit 2")&gt;0, "Unit 2")</f>
        <v>0</v>
      </c>
      <c r="I254" s="56" t="b">
        <f>IF(COUNTIF('Blended focus area mapping'!C261, "Unit 3")&gt;0, "Unit 3")</f>
        <v>0</v>
      </c>
      <c r="J254" s="58" t="b">
        <f>IF(COUNTIF('Blended focus area mapping'!C261, "Unit 4")&gt;0, "Unit 4")</f>
        <v>0</v>
      </c>
    </row>
    <row r="255" spans="1:10" x14ac:dyDescent="0.3">
      <c r="A255" s="265"/>
      <c r="B255" s="268"/>
      <c r="C255" s="74" t="s">
        <v>241</v>
      </c>
      <c r="D255" s="93"/>
      <c r="E255" s="93"/>
      <c r="F255" s="93"/>
      <c r="G255" s="56" t="b">
        <f>IF(COUNTIF('Blended focus area mapping'!C262, "Unit 1")&gt;0, "Unit 1")</f>
        <v>0</v>
      </c>
      <c r="H255" s="56" t="b">
        <f>IF(COUNTIF('Blended focus area mapping'!C262, "Unit 2")&gt;0, "Unit 2")</f>
        <v>0</v>
      </c>
      <c r="I255" s="56" t="b">
        <f>IF(COUNTIF('Blended focus area mapping'!C262, "Unit 3")&gt;0, "Unit 3")</f>
        <v>0</v>
      </c>
      <c r="J255" s="58" t="b">
        <f>IF(COUNTIF('Blended focus area mapping'!C262, "Unit 4")&gt;0, "Unit 4")</f>
        <v>0</v>
      </c>
    </row>
    <row r="256" spans="1:10" x14ac:dyDescent="0.3">
      <c r="A256" s="265"/>
      <c r="B256" s="268"/>
      <c r="C256" s="74" t="s">
        <v>242</v>
      </c>
      <c r="D256" s="93"/>
      <c r="E256" s="93"/>
      <c r="F256" s="93"/>
      <c r="G256" s="56" t="b">
        <f>IF(COUNTIF('Blended focus area mapping'!C263, "Unit 1")&gt;0, "Unit 1")</f>
        <v>0</v>
      </c>
      <c r="H256" s="56" t="b">
        <f>IF(COUNTIF('Blended focus area mapping'!C263, "Unit 2")&gt;0, "Unit 2")</f>
        <v>0</v>
      </c>
      <c r="I256" s="56" t="b">
        <f>IF(COUNTIF('Blended focus area mapping'!C263, "Unit 3")&gt;0, "Unit 3")</f>
        <v>0</v>
      </c>
      <c r="J256" s="58" t="b">
        <f>IF(COUNTIF('Blended focus area mapping'!C263, "Unit 4")&gt;0, "Unit 4")</f>
        <v>0</v>
      </c>
    </row>
    <row r="257" spans="1:10" x14ac:dyDescent="0.3">
      <c r="A257" s="265"/>
      <c r="B257" s="268"/>
      <c r="C257" s="74" t="s">
        <v>142</v>
      </c>
      <c r="D257" s="93"/>
      <c r="E257" s="93"/>
      <c r="F257" s="93"/>
      <c r="G257" s="56" t="b">
        <f>IF(COUNTIF('Blended focus area mapping'!C264, "Unit 1")&gt;0, "Unit 1")</f>
        <v>0</v>
      </c>
      <c r="H257" s="56" t="b">
        <f>IF(COUNTIF('Blended focus area mapping'!C264, "Unit 2")&gt;0, "Unit 2")</f>
        <v>0</v>
      </c>
      <c r="I257" s="56" t="b">
        <f>IF(COUNTIF('Blended focus area mapping'!C264, "Unit 3")&gt;0, "Unit 3")</f>
        <v>0</v>
      </c>
      <c r="J257" s="58" t="b">
        <f>IF(COUNTIF('Blended focus area mapping'!C264, "Unit 4")&gt;0, "Unit 4")</f>
        <v>0</v>
      </c>
    </row>
    <row r="258" spans="1:10" x14ac:dyDescent="0.3">
      <c r="A258" s="265"/>
      <c r="B258" s="268"/>
      <c r="C258" s="74" t="s">
        <v>243</v>
      </c>
      <c r="D258" s="93"/>
      <c r="E258" s="93"/>
      <c r="F258" s="93"/>
      <c r="G258" s="56" t="b">
        <f>IF(COUNTIF('Blended focus area mapping'!C265, "Unit 1")&gt;0, "Unit 1")</f>
        <v>0</v>
      </c>
      <c r="H258" s="56" t="b">
        <f>IF(COUNTIF('Blended focus area mapping'!C265, "Unit 2")&gt;0, "Unit 2")</f>
        <v>0</v>
      </c>
      <c r="I258" s="56" t="b">
        <f>IF(COUNTIF('Blended focus area mapping'!C265, "Unit 3")&gt;0, "Unit 3")</f>
        <v>0</v>
      </c>
      <c r="J258" s="58" t="b">
        <f>IF(COUNTIF('Blended focus area mapping'!C265, "Unit 4")&gt;0, "Unit 4")</f>
        <v>0</v>
      </c>
    </row>
    <row r="259" spans="1:10" x14ac:dyDescent="0.3">
      <c r="A259" s="265"/>
      <c r="B259" s="268"/>
      <c r="C259" s="74" t="s">
        <v>244</v>
      </c>
      <c r="D259" s="93"/>
      <c r="E259" s="93"/>
      <c r="F259" s="93"/>
      <c r="G259" s="56" t="b">
        <f>IF(COUNTIF('Blended focus area mapping'!C266, "Unit 1")&gt;0, "Unit 1")</f>
        <v>0</v>
      </c>
      <c r="H259" s="56" t="b">
        <f>IF(COUNTIF('Blended focus area mapping'!C266, "Unit 2")&gt;0, "Unit 2")</f>
        <v>0</v>
      </c>
      <c r="I259" s="56" t="b">
        <f>IF(COUNTIF('Blended focus area mapping'!C266, "Unit 3")&gt;0, "Unit 3")</f>
        <v>0</v>
      </c>
      <c r="J259" s="58" t="b">
        <f>IF(COUNTIF('Blended focus area mapping'!C266, "Unit 4")&gt;0, "Unit 4")</f>
        <v>0</v>
      </c>
    </row>
    <row r="260" spans="1:10" x14ac:dyDescent="0.3">
      <c r="A260" s="265"/>
      <c r="B260" s="268"/>
      <c r="C260" s="74" t="s">
        <v>245</v>
      </c>
      <c r="D260" s="93"/>
      <c r="E260" s="93"/>
      <c r="F260" s="93"/>
      <c r="G260" s="56" t="b">
        <f>IF(COUNTIF('Blended focus area mapping'!C267, "Unit 1")&gt;0, "Unit 1")</f>
        <v>0</v>
      </c>
      <c r="H260" s="56" t="b">
        <f>IF(COUNTIF('Blended focus area mapping'!C267, "Unit 2")&gt;0, "Unit 2")</f>
        <v>0</v>
      </c>
      <c r="I260" s="56" t="b">
        <f>IF(COUNTIF('Blended focus area mapping'!C267, "Unit 3")&gt;0, "Unit 3")</f>
        <v>0</v>
      </c>
      <c r="J260" s="58" t="b">
        <f>IF(COUNTIF('Blended focus area mapping'!C267, "Unit 4")&gt;0, "Unit 4")</f>
        <v>0</v>
      </c>
    </row>
    <row r="261" spans="1:10" x14ac:dyDescent="0.3">
      <c r="A261" s="265"/>
      <c r="B261" s="268"/>
      <c r="C261" s="74" t="s">
        <v>179</v>
      </c>
      <c r="D261" s="93"/>
      <c r="E261" s="93"/>
      <c r="F261" s="93"/>
      <c r="G261" s="56" t="b">
        <f>IF(COUNTIF('Blended focus area mapping'!C268, "Unit 1")&gt;0, "Unit 1")</f>
        <v>0</v>
      </c>
      <c r="H261" s="56" t="b">
        <f>IF(COUNTIF('Blended focus area mapping'!C268, "Unit 2")&gt;0, "Unit 2")</f>
        <v>0</v>
      </c>
      <c r="I261" s="56" t="b">
        <f>IF(COUNTIF('Blended focus area mapping'!C268, "Unit 3")&gt;0, "Unit 3")</f>
        <v>0</v>
      </c>
      <c r="J261" s="58" t="b">
        <f>IF(COUNTIF('Blended focus area mapping'!C268, "Unit 4")&gt;0, "Unit 4")</f>
        <v>0</v>
      </c>
    </row>
    <row r="262" spans="1:10" x14ac:dyDescent="0.3">
      <c r="A262" s="265"/>
      <c r="B262" s="268"/>
      <c r="C262" s="74" t="s">
        <v>192</v>
      </c>
      <c r="D262" s="93"/>
      <c r="E262" s="93"/>
      <c r="F262" s="93"/>
      <c r="G262" s="56" t="b">
        <f>IF(COUNTIF('Blended focus area mapping'!C269, "Unit 1")&gt;0, "Unit 1")</f>
        <v>0</v>
      </c>
      <c r="H262" s="56" t="b">
        <f>IF(COUNTIF('Blended focus area mapping'!C269, "Unit 2")&gt;0, "Unit 2")</f>
        <v>0</v>
      </c>
      <c r="I262" s="56" t="b">
        <f>IF(COUNTIF('Blended focus area mapping'!C269, "Unit 3")&gt;0, "Unit 3")</f>
        <v>0</v>
      </c>
      <c r="J262" s="58" t="b">
        <f>IF(COUNTIF('Blended focus area mapping'!C269, "Unit 4")&gt;0, "Unit 4")</f>
        <v>0</v>
      </c>
    </row>
    <row r="263" spans="1:10" x14ac:dyDescent="0.3">
      <c r="A263" s="265"/>
      <c r="B263" s="268"/>
      <c r="C263" s="74" t="s">
        <v>217</v>
      </c>
      <c r="D263" s="93"/>
      <c r="E263" s="93"/>
      <c r="F263" s="93"/>
      <c r="G263" s="56" t="b">
        <f>IF(COUNTIF('Blended focus area mapping'!C270, "Unit 1")&gt;0, "Unit 1")</f>
        <v>0</v>
      </c>
      <c r="H263" s="56" t="b">
        <f>IF(COUNTIF('Blended focus area mapping'!C270, "Unit 2")&gt;0, "Unit 2")</f>
        <v>0</v>
      </c>
      <c r="I263" s="56" t="b">
        <f>IF(COUNTIF('Blended focus area mapping'!C270, "Unit 3")&gt;0, "Unit 3")</f>
        <v>0</v>
      </c>
      <c r="J263" s="58" t="b">
        <f>IF(COUNTIF('Blended focus area mapping'!C270, "Unit 4")&gt;0, "Unit 4")</f>
        <v>0</v>
      </c>
    </row>
    <row r="264" spans="1:10" x14ac:dyDescent="0.3">
      <c r="A264" s="265"/>
      <c r="B264" s="268"/>
      <c r="C264" s="74" t="s">
        <v>76</v>
      </c>
      <c r="D264" s="93"/>
      <c r="E264" s="93"/>
      <c r="F264" s="93"/>
      <c r="G264" s="56" t="b">
        <f>IF(COUNTIF('Blended focus area mapping'!C271, "Unit 1")&gt;0, "Unit 1")</f>
        <v>0</v>
      </c>
      <c r="H264" s="56" t="b">
        <f>IF(COUNTIF('Blended focus area mapping'!C271, "Unit 2")&gt;0, "Unit 2")</f>
        <v>0</v>
      </c>
      <c r="I264" s="56" t="b">
        <f>IF(COUNTIF('Blended focus area mapping'!C271, "Unit 3")&gt;0, "Unit 3")</f>
        <v>0</v>
      </c>
      <c r="J264" s="58" t="b">
        <f>IF(COUNTIF('Blended focus area mapping'!C271, "Unit 4")&gt;0, "Unit 4")</f>
        <v>0</v>
      </c>
    </row>
    <row r="265" spans="1:10" x14ac:dyDescent="0.3">
      <c r="A265" s="265"/>
      <c r="B265" s="268"/>
      <c r="C265" s="74" t="s">
        <v>75</v>
      </c>
      <c r="D265" s="93"/>
      <c r="E265" s="93"/>
      <c r="F265" s="93"/>
      <c r="G265" s="56" t="b">
        <f>IF(COUNTIF('Blended focus area mapping'!C272, "Unit 1")&gt;0, "Unit 1")</f>
        <v>0</v>
      </c>
      <c r="H265" s="56" t="b">
        <f>IF(COUNTIF('Blended focus area mapping'!C272, "Unit 2")&gt;0, "Unit 2")</f>
        <v>0</v>
      </c>
      <c r="I265" s="56" t="b">
        <f>IF(COUNTIF('Blended focus area mapping'!C272, "Unit 3")&gt;0, "Unit 3")</f>
        <v>0</v>
      </c>
      <c r="J265" s="58" t="b">
        <f>IF(COUNTIF('Blended focus area mapping'!C272, "Unit 4")&gt;0, "Unit 4")</f>
        <v>0</v>
      </c>
    </row>
    <row r="266" spans="1:10" ht="15.5" x14ac:dyDescent="0.3">
      <c r="A266" s="265"/>
      <c r="B266" s="268"/>
      <c r="C266" s="76" t="s">
        <v>83</v>
      </c>
      <c r="D266" s="96"/>
      <c r="E266" s="96"/>
      <c r="F266" s="96"/>
      <c r="G266" s="60"/>
      <c r="H266" s="60"/>
      <c r="I266" s="60"/>
      <c r="J266" s="61"/>
    </row>
    <row r="267" spans="1:10" x14ac:dyDescent="0.3">
      <c r="A267" s="265"/>
      <c r="B267" s="268"/>
      <c r="C267" s="74" t="s">
        <v>147</v>
      </c>
      <c r="D267" s="93"/>
      <c r="E267" s="93"/>
      <c r="F267" s="93"/>
      <c r="G267" s="56" t="b">
        <f>IF(COUNTIF('Blended focus area mapping'!C274, "Unit 1")&gt;0, "Unit 1")</f>
        <v>0</v>
      </c>
      <c r="H267" s="56" t="b">
        <f>IF(COUNTIF('Blended focus area mapping'!C274, "Unit 2")&gt;0, "Unit 2")</f>
        <v>0</v>
      </c>
      <c r="I267" s="56" t="b">
        <f>IF(COUNTIF('Blended focus area mapping'!C274, "Unit 3")&gt;0, "Unit 3")</f>
        <v>0</v>
      </c>
      <c r="J267" s="58" t="b">
        <f>IF(COUNTIF('Blended focus area mapping'!C274, "Unit 4")&gt;0, "Unit 4")</f>
        <v>0</v>
      </c>
    </row>
    <row r="268" spans="1:10" x14ac:dyDescent="0.3">
      <c r="A268" s="265"/>
      <c r="B268" s="268"/>
      <c r="C268" s="74" t="s">
        <v>116</v>
      </c>
      <c r="D268" s="93"/>
      <c r="E268" s="93"/>
      <c r="F268" s="93"/>
      <c r="G268" s="56" t="b">
        <f>IF(COUNTIF('Blended focus area mapping'!C275, "Unit 1")&gt;0, "Unit 1")</f>
        <v>0</v>
      </c>
      <c r="H268" s="56" t="b">
        <f>IF(COUNTIF('Blended focus area mapping'!C275, "Unit 2")&gt;0, "Unit 2")</f>
        <v>0</v>
      </c>
      <c r="I268" s="56" t="b">
        <f>IF(COUNTIF('Blended focus area mapping'!C275, "Unit 3")&gt;0, "Unit 3")</f>
        <v>0</v>
      </c>
      <c r="J268" s="58" t="b">
        <f>IF(COUNTIF('Blended focus area mapping'!C275, "Unit 4")&gt;0, "Unit 4")</f>
        <v>0</v>
      </c>
    </row>
    <row r="269" spans="1:10" x14ac:dyDescent="0.3">
      <c r="A269" s="265"/>
      <c r="B269" s="268"/>
      <c r="C269" s="74" t="s">
        <v>246</v>
      </c>
      <c r="D269" s="93"/>
      <c r="E269" s="93"/>
      <c r="F269" s="93"/>
      <c r="G269" s="56" t="b">
        <f>IF(COUNTIF('Blended focus area mapping'!C276, "Unit 1")&gt;0, "Unit 1")</f>
        <v>0</v>
      </c>
      <c r="H269" s="56" t="b">
        <f>IF(COUNTIF('Blended focus area mapping'!C276, "Unit 2")&gt;0, "Unit 2")</f>
        <v>0</v>
      </c>
      <c r="I269" s="56" t="b">
        <f>IF(COUNTIF('Blended focus area mapping'!C276, "Unit 3")&gt;0, "Unit 3")</f>
        <v>0</v>
      </c>
      <c r="J269" s="58" t="b">
        <f>IF(COUNTIF('Blended focus area mapping'!C276, "Unit 4")&gt;0, "Unit 4")</f>
        <v>0</v>
      </c>
    </row>
    <row r="270" spans="1:10" x14ac:dyDescent="0.3">
      <c r="A270" s="265"/>
      <c r="B270" s="268"/>
      <c r="C270" s="74" t="s">
        <v>181</v>
      </c>
      <c r="D270" s="93"/>
      <c r="E270" s="93"/>
      <c r="F270" s="93"/>
      <c r="G270" s="56" t="b">
        <f>IF(COUNTIF('Blended focus area mapping'!C277, "Unit 1")&gt;0, "Unit 1")</f>
        <v>0</v>
      </c>
      <c r="H270" s="56" t="b">
        <f>IF(COUNTIF('Blended focus area mapping'!C277, "Unit 2")&gt;0, "Unit 2")</f>
        <v>0</v>
      </c>
      <c r="I270" s="56" t="b">
        <f>IF(COUNTIF('Blended focus area mapping'!C277, "Unit 3")&gt;0, "Unit 3")</f>
        <v>0</v>
      </c>
      <c r="J270" s="58" t="b">
        <f>IF(COUNTIF('Blended focus area mapping'!C277, "Unit 4")&gt;0, "Unit 4")</f>
        <v>0</v>
      </c>
    </row>
    <row r="271" spans="1:10" ht="14.5" thickBot="1" x14ac:dyDescent="0.35">
      <c r="A271" s="266"/>
      <c r="B271" s="269"/>
      <c r="C271" s="77" t="s">
        <v>247</v>
      </c>
      <c r="D271" s="97"/>
      <c r="E271" s="97"/>
      <c r="F271" s="97"/>
      <c r="G271" s="64" t="b">
        <f>IF(COUNTIF('Blended focus area mapping'!C278, "Unit 1")&gt;0, "Unit 1")</f>
        <v>0</v>
      </c>
      <c r="H271" s="64" t="b">
        <f>IF(COUNTIF('Blended focus area mapping'!C278, "Unit 2")&gt;0, "Unit 2")</f>
        <v>0</v>
      </c>
      <c r="I271" s="64" t="b">
        <f>IF(COUNTIF('Blended focus area mapping'!C278, "Unit 3")&gt;0, "Unit 3")</f>
        <v>0</v>
      </c>
      <c r="J271" s="65" t="b">
        <f>IF(COUNTIF('Blended focus area mapping'!C278, "Unit 4")&gt;0, "Unit 4")</f>
        <v>0</v>
      </c>
    </row>
    <row r="272" spans="1:10" x14ac:dyDescent="0.3">
      <c r="A272" s="15"/>
      <c r="B272" s="15"/>
      <c r="C272" s="15"/>
      <c r="D272" s="15"/>
      <c r="E272" s="15"/>
      <c r="F272" s="15"/>
      <c r="G272" s="15"/>
      <c r="I272" s="15"/>
      <c r="J272" s="15"/>
    </row>
  </sheetData>
  <mergeCells count="10">
    <mergeCell ref="A1:J1"/>
    <mergeCell ref="L2:O2"/>
    <mergeCell ref="B133:B173"/>
    <mergeCell ref="A3:A132"/>
    <mergeCell ref="A133:A271"/>
    <mergeCell ref="B174:B225"/>
    <mergeCell ref="B226:B271"/>
    <mergeCell ref="B3:B46"/>
    <mergeCell ref="B47:B87"/>
    <mergeCell ref="B88:B132"/>
  </mergeCells>
  <phoneticPr fontId="5" type="noConversion"/>
  <conditionalFormatting sqref="B2:B3 B133 B174">
    <cfRule type="containsText" dxfId="64" priority="9" operator="containsText" text="Enterprise Information Systems">
      <formula>NOT(ISERROR(SEARCH("Enterprise Information Systems",B2)))</formula>
    </cfRule>
    <cfRule type="containsText" dxfId="63" priority="10" operator="containsText" text="Software development">
      <formula>NOT(ISERROR(SEARCH("Software development",B2)))</formula>
    </cfRule>
  </conditionalFormatting>
  <conditionalFormatting sqref="C3:C271">
    <cfRule type="containsText" dxfId="62" priority="11" operator="containsText" text="Testing and evaluating">
      <formula>NOT(ISERROR(SEARCH("Testing and evaluating",C3)))</formula>
    </cfRule>
    <cfRule type="containsText" dxfId="61" priority="12" operator="containsText" text="Researching and planning">
      <formula>NOT(ISERROR(SEARCH("Researching and planning",C3)))</formula>
    </cfRule>
    <cfRule type="containsText" dxfId="60" priority="13" operator="containsText" text="Producing and implementing">
      <formula>NOT(ISERROR(SEARCH("Producing and implementing",C3)))</formula>
    </cfRule>
    <cfRule type="containsText" dxfId="59" priority="14" operator="containsText" text="Identifying and defining">
      <formula>NOT(ISERROR(SEARCH("Identifying and defining",C3)))</formula>
    </cfRule>
  </conditionalFormatting>
  <conditionalFormatting sqref="F3">
    <cfRule type="cellIs" dxfId="58" priority="1" operator="between">
      <formula>76</formula>
      <formula>100</formula>
    </cfRule>
    <cfRule type="cellIs" dxfId="57" priority="2" operator="between">
      <formula>51</formula>
      <formula>75</formula>
    </cfRule>
    <cfRule type="cellIs" dxfId="56" priority="3" operator="between">
      <formula>26</formula>
      <formula>50</formula>
    </cfRule>
    <cfRule type="cellIs" dxfId="55" priority="4" operator="between">
      <formula>0</formula>
      <formula>25</formula>
    </cfRule>
  </conditionalFormatting>
  <conditionalFormatting sqref="G3:G271">
    <cfRule type="containsText" dxfId="54" priority="8" operator="containsText" text="Unit 1">
      <formula>NOT(ISERROR(SEARCH("Unit 1",G3)))</formula>
    </cfRule>
  </conditionalFormatting>
  <conditionalFormatting sqref="H4:H271">
    <cfRule type="containsText" dxfId="53" priority="7" operator="containsText" text="Unit 2">
      <formula>NOT(ISERROR(SEARCH("Unit 2",H4)))</formula>
    </cfRule>
  </conditionalFormatting>
  <conditionalFormatting sqref="I4:I271">
    <cfRule type="containsText" dxfId="52" priority="6" operator="containsText" text="Unit 3">
      <formula>NOT(ISERROR(SEARCH("Unit 3",I4)))</formula>
    </cfRule>
  </conditionalFormatting>
  <conditionalFormatting sqref="J4:J271">
    <cfRule type="containsText" dxfId="51" priority="5" operator="containsText" text="Unit 4">
      <formula>NOT(ISERROR(SEARCH("Unit 4",J4)))</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003C7-0E76-44E2-BA68-AC9273317EF0}">
  <sheetPr>
    <tabColor theme="6" tint="-0.499984740745262"/>
  </sheetPr>
  <dimension ref="A1:S279"/>
  <sheetViews>
    <sheetView topLeftCell="A249" zoomScaleNormal="100" workbookViewId="0">
      <selection activeCell="G20" sqref="G20"/>
    </sheetView>
  </sheetViews>
  <sheetFormatPr defaultColWidth="9.0703125" defaultRowHeight="14" x14ac:dyDescent="0.3"/>
  <cols>
    <col min="1" max="1" width="9.0703125" style="1"/>
    <col min="2" max="2" width="104.92578125" style="14" customWidth="1"/>
    <col min="3" max="3" width="9.0703125" style="5"/>
    <col min="4" max="4" width="9.5" style="6" bestFit="1" customWidth="1"/>
    <col min="5" max="5" width="8.7109375" style="1" customWidth="1"/>
    <col min="6" max="6" width="11.92578125" style="47" bestFit="1" customWidth="1"/>
    <col min="7" max="7" width="11.5" style="5" bestFit="1" customWidth="1"/>
    <col min="8" max="8" width="11.2109375" style="6" bestFit="1" customWidth="1"/>
    <col min="9" max="9" width="11.2109375" style="5" bestFit="1" customWidth="1"/>
    <col min="10" max="10" width="8.7109375" style="1" customWidth="1"/>
    <col min="11" max="11" width="8.7109375" style="47" customWidth="1"/>
    <col min="12" max="12" width="8.7109375" style="5" customWidth="1"/>
    <col min="13" max="13" width="8.7109375" style="6" customWidth="1"/>
    <col min="14" max="14" width="8.7109375" style="5" customWidth="1"/>
    <col min="15" max="15" width="8.7109375" style="1" customWidth="1"/>
    <col min="16" max="16" width="8.7109375" style="14" customWidth="1"/>
    <col min="17" max="17" width="8.7109375" style="5" customWidth="1"/>
    <col min="18" max="18" width="8.7109375" style="6" customWidth="1"/>
    <col min="19" max="19" width="8.7109375" style="5" customWidth="1"/>
    <col min="20" max="16384" width="9.0703125" style="1"/>
  </cols>
  <sheetData>
    <row r="1" spans="1:19" ht="28" customHeight="1" thickBot="1" x14ac:dyDescent="0.35">
      <c r="A1" s="283" t="s">
        <v>265</v>
      </c>
      <c r="B1" s="284"/>
      <c r="C1" s="284"/>
      <c r="D1" s="284"/>
      <c r="E1" s="7"/>
      <c r="F1" s="285" t="s">
        <v>282</v>
      </c>
      <c r="G1" s="286"/>
      <c r="H1" s="286"/>
      <c r="I1" s="287"/>
      <c r="J1" s="49"/>
      <c r="K1" s="49"/>
      <c r="L1" s="23"/>
      <c r="M1" s="23"/>
      <c r="N1" s="23"/>
      <c r="P1" s="16"/>
      <c r="Q1" s="280"/>
      <c r="R1" s="280"/>
      <c r="S1" s="280"/>
    </row>
    <row r="2" spans="1:19" ht="14.25" customHeight="1" thickBot="1" x14ac:dyDescent="0.35">
      <c r="A2" s="278" t="s">
        <v>2</v>
      </c>
      <c r="B2" s="282" t="s">
        <v>33</v>
      </c>
      <c r="C2" s="188"/>
      <c r="D2" s="189"/>
      <c r="E2" s="17"/>
      <c r="F2" s="176" t="s">
        <v>22</v>
      </c>
      <c r="G2" s="177" t="s">
        <v>23</v>
      </c>
      <c r="H2" s="177" t="s">
        <v>24</v>
      </c>
      <c r="I2" s="177" t="s">
        <v>25</v>
      </c>
      <c r="J2" s="43"/>
      <c r="K2" s="44"/>
      <c r="L2" s="42"/>
      <c r="M2" s="21"/>
      <c r="O2" s="19"/>
      <c r="P2" s="281"/>
    </row>
    <row r="3" spans="1:19" ht="16" thickBot="1" x14ac:dyDescent="0.35">
      <c r="A3" s="279"/>
      <c r="B3" s="282"/>
      <c r="C3" s="190" t="s">
        <v>252</v>
      </c>
      <c r="D3" s="185" t="s">
        <v>253</v>
      </c>
      <c r="E3" s="17"/>
      <c r="F3" s="111"/>
      <c r="G3" s="115"/>
      <c r="H3" s="115"/>
      <c r="I3" s="118"/>
      <c r="J3" s="43"/>
      <c r="K3" s="44"/>
      <c r="L3" s="44"/>
      <c r="M3" s="44"/>
      <c r="N3" s="17"/>
      <c r="O3" s="19"/>
      <c r="P3" s="281"/>
      <c r="Q3" s="17"/>
      <c r="R3" s="17"/>
      <c r="S3" s="17"/>
    </row>
    <row r="4" spans="1:19" ht="16" thickBot="1" x14ac:dyDescent="0.35">
      <c r="A4" s="38"/>
      <c r="B4" s="191" t="s">
        <v>15</v>
      </c>
      <c r="C4" s="191"/>
      <c r="D4" s="191"/>
      <c r="E4" s="17"/>
      <c r="F4" s="112"/>
      <c r="G4" s="116"/>
      <c r="H4" s="116"/>
      <c r="I4" s="119"/>
      <c r="J4" s="43"/>
      <c r="K4" s="44"/>
      <c r="L4" s="44"/>
      <c r="M4" s="44"/>
      <c r="N4" s="17"/>
      <c r="O4" s="19"/>
      <c r="P4" s="24"/>
      <c r="Q4" s="17"/>
      <c r="R4" s="17"/>
      <c r="S4" s="17"/>
    </row>
    <row r="5" spans="1:19" ht="15" customHeight="1" x14ac:dyDescent="0.3">
      <c r="A5" s="276" t="s">
        <v>14</v>
      </c>
      <c r="B5" s="59" t="s">
        <v>37</v>
      </c>
      <c r="C5" s="102"/>
      <c r="D5" s="103"/>
      <c r="E5" s="18"/>
      <c r="F5" s="113"/>
      <c r="G5" s="116"/>
      <c r="H5" s="116"/>
      <c r="I5" s="119"/>
      <c r="J5" s="45"/>
      <c r="K5" s="46"/>
      <c r="L5" s="42"/>
      <c r="M5" s="42"/>
      <c r="O5" s="20"/>
      <c r="R5" s="5"/>
    </row>
    <row r="6" spans="1:19" x14ac:dyDescent="0.3">
      <c r="A6" s="277"/>
      <c r="B6" s="57" t="s">
        <v>46</v>
      </c>
      <c r="C6" s="104"/>
      <c r="D6" s="105"/>
      <c r="E6" s="18"/>
      <c r="F6" s="113"/>
      <c r="G6" s="116"/>
      <c r="H6" s="116"/>
      <c r="I6" s="119"/>
      <c r="J6" s="45"/>
      <c r="K6" s="46"/>
      <c r="L6" s="42"/>
      <c r="M6" s="42"/>
      <c r="O6" s="20"/>
      <c r="R6" s="5"/>
    </row>
    <row r="7" spans="1:19" x14ac:dyDescent="0.3">
      <c r="A7" s="277"/>
      <c r="B7" s="57" t="s">
        <v>47</v>
      </c>
      <c r="C7" s="104"/>
      <c r="D7" s="105"/>
      <c r="E7" s="18"/>
      <c r="F7" s="113"/>
      <c r="G7" s="116"/>
      <c r="H7" s="116"/>
      <c r="I7" s="119"/>
      <c r="J7" s="45"/>
      <c r="K7" s="46"/>
      <c r="L7" s="42"/>
      <c r="M7" s="42"/>
      <c r="O7" s="20"/>
      <c r="R7" s="5"/>
    </row>
    <row r="8" spans="1:19" ht="28" x14ac:dyDescent="0.3">
      <c r="A8" s="277"/>
      <c r="B8" s="57" t="s">
        <v>48</v>
      </c>
      <c r="C8" s="104"/>
      <c r="D8" s="105"/>
      <c r="E8" s="18"/>
      <c r="F8" s="113"/>
      <c r="G8" s="116"/>
      <c r="H8" s="116"/>
      <c r="I8" s="119"/>
      <c r="J8" s="45"/>
      <c r="K8" s="46"/>
      <c r="L8" s="42"/>
      <c r="M8" s="42"/>
      <c r="O8" s="20"/>
      <c r="R8" s="5"/>
    </row>
    <row r="9" spans="1:19" ht="28" x14ac:dyDescent="0.3">
      <c r="A9" s="277"/>
      <c r="B9" s="57" t="s">
        <v>49</v>
      </c>
      <c r="C9" s="104"/>
      <c r="D9" s="105"/>
      <c r="E9" s="18"/>
      <c r="F9" s="113"/>
      <c r="G9" s="116"/>
      <c r="H9" s="116"/>
      <c r="I9" s="119"/>
      <c r="J9" s="45"/>
      <c r="K9" s="46"/>
      <c r="L9" s="42"/>
      <c r="M9" s="42"/>
      <c r="O9" s="20"/>
      <c r="R9" s="5"/>
    </row>
    <row r="10" spans="1:19" x14ac:dyDescent="0.3">
      <c r="A10" s="277"/>
      <c r="B10" s="57" t="s">
        <v>50</v>
      </c>
      <c r="C10" s="104"/>
      <c r="D10" s="105"/>
      <c r="E10" s="18"/>
      <c r="F10" s="113"/>
      <c r="G10" s="116"/>
      <c r="H10" s="112"/>
      <c r="I10" s="119"/>
      <c r="J10" s="45"/>
      <c r="K10" s="46"/>
      <c r="L10" s="42"/>
      <c r="M10" s="21"/>
      <c r="O10" s="20"/>
    </row>
    <row r="11" spans="1:19" x14ac:dyDescent="0.3">
      <c r="A11" s="277"/>
      <c r="B11" s="57" t="s">
        <v>51</v>
      </c>
      <c r="C11" s="104"/>
      <c r="D11" s="105"/>
      <c r="E11" s="18"/>
      <c r="F11" s="113"/>
      <c r="G11" s="116"/>
      <c r="H11" s="112"/>
      <c r="I11" s="119"/>
      <c r="J11" s="45"/>
      <c r="K11" s="46"/>
      <c r="L11" s="42"/>
      <c r="M11" s="21"/>
      <c r="O11" s="20"/>
    </row>
    <row r="12" spans="1:19" x14ac:dyDescent="0.3">
      <c r="A12" s="277"/>
      <c r="B12" s="57" t="s">
        <v>52</v>
      </c>
      <c r="C12" s="104"/>
      <c r="D12" s="105"/>
      <c r="E12" s="18"/>
      <c r="F12" s="113"/>
      <c r="G12" s="116"/>
      <c r="H12" s="112"/>
      <c r="I12" s="119"/>
      <c r="J12" s="45"/>
      <c r="K12" s="46"/>
      <c r="L12" s="42"/>
      <c r="M12" s="21"/>
      <c r="O12" s="20"/>
    </row>
    <row r="13" spans="1:19" ht="14.5" thickBot="1" x14ac:dyDescent="0.35">
      <c r="A13" s="277"/>
      <c r="B13" s="57" t="s">
        <v>53</v>
      </c>
      <c r="C13" s="104"/>
      <c r="D13" s="105"/>
      <c r="E13" s="18"/>
      <c r="F13" s="114"/>
      <c r="G13" s="117"/>
      <c r="H13" s="121"/>
      <c r="I13" s="120"/>
      <c r="J13" s="45"/>
      <c r="K13" s="46"/>
      <c r="L13" s="42"/>
      <c r="M13" s="21"/>
      <c r="O13" s="20"/>
    </row>
    <row r="14" spans="1:19" x14ac:dyDescent="0.3">
      <c r="A14" s="277"/>
      <c r="B14" s="57" t="s">
        <v>54</v>
      </c>
      <c r="C14" s="104"/>
      <c r="D14" s="105"/>
      <c r="E14" s="18"/>
      <c r="J14" s="20"/>
      <c r="O14" s="20"/>
    </row>
    <row r="15" spans="1:19" x14ac:dyDescent="0.3">
      <c r="A15" s="277"/>
      <c r="B15" s="57" t="s">
        <v>55</v>
      </c>
      <c r="C15" s="104"/>
      <c r="D15" s="105"/>
      <c r="E15" s="18"/>
      <c r="J15" s="20"/>
      <c r="O15" s="20"/>
    </row>
    <row r="16" spans="1:19" x14ac:dyDescent="0.3">
      <c r="A16" s="277"/>
      <c r="B16" s="57" t="s">
        <v>56</v>
      </c>
      <c r="C16" s="104"/>
      <c r="D16" s="105"/>
      <c r="E16" s="18"/>
      <c r="F16" s="14"/>
      <c r="G16" s="47"/>
      <c r="H16" s="47"/>
      <c r="I16" s="47"/>
      <c r="J16" s="20"/>
      <c r="O16" s="20"/>
    </row>
    <row r="17" spans="1:16" x14ac:dyDescent="0.3">
      <c r="A17" s="277"/>
      <c r="B17" s="57" t="s">
        <v>57</v>
      </c>
      <c r="C17" s="104"/>
      <c r="D17" s="105"/>
      <c r="E17" s="18"/>
      <c r="G17" s="47"/>
      <c r="H17" s="47"/>
      <c r="I17" s="47"/>
      <c r="J17" s="20"/>
      <c r="O17" s="20"/>
    </row>
    <row r="18" spans="1:16" ht="15.5" x14ac:dyDescent="0.3">
      <c r="A18" s="277"/>
      <c r="B18" s="62" t="s">
        <v>58</v>
      </c>
      <c r="C18" s="102"/>
      <c r="D18" s="107"/>
      <c r="E18" s="18"/>
      <c r="G18" s="47"/>
      <c r="H18" s="47"/>
      <c r="I18" s="47"/>
      <c r="J18" s="20"/>
      <c r="O18" s="20"/>
    </row>
    <row r="19" spans="1:16" x14ac:dyDescent="0.3">
      <c r="A19" s="277"/>
      <c r="B19" s="57" t="s">
        <v>59</v>
      </c>
      <c r="C19" s="104"/>
      <c r="D19" s="106"/>
      <c r="E19" s="18"/>
      <c r="G19" s="47"/>
      <c r="H19" s="47"/>
      <c r="I19" s="47"/>
      <c r="J19" s="20"/>
      <c r="O19" s="20"/>
    </row>
    <row r="20" spans="1:16" ht="28" x14ac:dyDescent="0.3">
      <c r="A20" s="277"/>
      <c r="B20" s="57" t="s">
        <v>60</v>
      </c>
      <c r="C20" s="104"/>
      <c r="D20" s="106"/>
      <c r="E20" s="18"/>
      <c r="G20" s="47"/>
      <c r="H20" s="47"/>
      <c r="I20" s="47"/>
      <c r="J20" s="20"/>
      <c r="K20" s="48"/>
      <c r="O20" s="20"/>
      <c r="P20" s="13"/>
    </row>
    <row r="21" spans="1:16" x14ac:dyDescent="0.3">
      <c r="A21" s="277"/>
      <c r="B21" s="57" t="s">
        <v>61</v>
      </c>
      <c r="C21" s="104"/>
      <c r="D21" s="106"/>
      <c r="E21" s="18"/>
      <c r="G21" s="47"/>
      <c r="H21" s="47"/>
      <c r="I21" s="47"/>
      <c r="J21" s="20"/>
      <c r="O21" s="20"/>
    </row>
    <row r="22" spans="1:16" x14ac:dyDescent="0.3">
      <c r="A22" s="277"/>
      <c r="B22" s="57" t="s">
        <v>62</v>
      </c>
      <c r="C22" s="104"/>
      <c r="D22" s="106"/>
      <c r="E22" s="18"/>
      <c r="G22" s="47"/>
      <c r="H22" s="47"/>
      <c r="I22" s="47"/>
      <c r="J22" s="20"/>
      <c r="O22" s="20"/>
    </row>
    <row r="23" spans="1:16" ht="15.5" x14ac:dyDescent="0.3">
      <c r="A23" s="277"/>
      <c r="B23" s="62" t="s">
        <v>63</v>
      </c>
      <c r="C23" s="102"/>
      <c r="D23" s="107"/>
      <c r="E23" s="18"/>
      <c r="G23" s="47"/>
      <c r="H23" s="47"/>
      <c r="I23" s="47"/>
      <c r="J23" s="20"/>
      <c r="O23" s="20"/>
    </row>
    <row r="24" spans="1:16" x14ac:dyDescent="0.3">
      <c r="A24" s="277"/>
      <c r="B24" s="57" t="s">
        <v>64</v>
      </c>
      <c r="C24" s="104"/>
      <c r="D24" s="106"/>
      <c r="E24" s="18"/>
      <c r="G24" s="47"/>
      <c r="H24" s="47"/>
      <c r="I24" s="47"/>
      <c r="J24" s="20"/>
      <c r="O24" s="20"/>
    </row>
    <row r="25" spans="1:16" x14ac:dyDescent="0.3">
      <c r="A25" s="277"/>
      <c r="B25" s="57" t="s">
        <v>65</v>
      </c>
      <c r="C25" s="104"/>
      <c r="D25" s="106"/>
      <c r="E25" s="18"/>
      <c r="G25" s="47"/>
      <c r="H25" s="47"/>
      <c r="I25" s="47"/>
      <c r="J25" s="20"/>
      <c r="O25" s="20"/>
    </row>
    <row r="26" spans="1:16" x14ac:dyDescent="0.3">
      <c r="A26" s="277"/>
      <c r="B26" s="57" t="s">
        <v>66</v>
      </c>
      <c r="C26" s="104"/>
      <c r="D26" s="106"/>
      <c r="E26" s="18"/>
      <c r="G26" s="47"/>
      <c r="H26" s="47"/>
      <c r="I26" s="47"/>
      <c r="J26" s="20"/>
      <c r="O26" s="20"/>
    </row>
    <row r="27" spans="1:16" x14ac:dyDescent="0.3">
      <c r="A27" s="277"/>
      <c r="B27" s="57" t="s">
        <v>67</v>
      </c>
      <c r="C27" s="104"/>
      <c r="D27" s="106"/>
      <c r="E27" s="18"/>
      <c r="G27" s="47"/>
      <c r="H27" s="47"/>
      <c r="I27" s="47"/>
      <c r="J27" s="20"/>
      <c r="O27" s="20"/>
    </row>
    <row r="28" spans="1:16" x14ac:dyDescent="0.3">
      <c r="A28" s="277"/>
      <c r="B28" s="57" t="s">
        <v>68</v>
      </c>
      <c r="C28" s="104"/>
      <c r="D28" s="106"/>
      <c r="E28" s="18"/>
      <c r="G28" s="47"/>
      <c r="H28" s="47"/>
      <c r="I28" s="47"/>
      <c r="J28" s="20"/>
      <c r="O28" s="20"/>
    </row>
    <row r="29" spans="1:16" x14ac:dyDescent="0.3">
      <c r="A29" s="277"/>
      <c r="B29" s="57" t="s">
        <v>69</v>
      </c>
      <c r="C29" s="104"/>
      <c r="D29" s="106"/>
      <c r="E29" s="18"/>
      <c r="G29" s="47"/>
      <c r="H29" s="47"/>
      <c r="I29" s="47"/>
      <c r="J29" s="20"/>
      <c r="O29" s="20"/>
    </row>
    <row r="30" spans="1:16" x14ac:dyDescent="0.3">
      <c r="A30" s="277"/>
      <c r="B30" s="57" t="s">
        <v>70</v>
      </c>
      <c r="C30" s="104"/>
      <c r="D30" s="106"/>
      <c r="E30" s="18"/>
      <c r="G30" s="47"/>
      <c r="H30" s="47"/>
      <c r="I30" s="47"/>
      <c r="J30" s="20"/>
      <c r="O30" s="20"/>
    </row>
    <row r="31" spans="1:16" ht="28" x14ac:dyDescent="0.3">
      <c r="A31" s="277"/>
      <c r="B31" s="57" t="s">
        <v>71</v>
      </c>
      <c r="C31" s="104"/>
      <c r="D31" s="106"/>
      <c r="E31" s="18"/>
      <c r="G31" s="47"/>
      <c r="H31" s="47"/>
      <c r="I31" s="47"/>
      <c r="J31" s="20"/>
      <c r="O31" s="20"/>
    </row>
    <row r="32" spans="1:16" x14ac:dyDescent="0.3">
      <c r="A32" s="277"/>
      <c r="B32" s="57" t="s">
        <v>72</v>
      </c>
      <c r="C32" s="104"/>
      <c r="D32" s="106"/>
      <c r="E32" s="18"/>
      <c r="J32" s="20"/>
      <c r="O32" s="20"/>
    </row>
    <row r="33" spans="1:16" x14ac:dyDescent="0.3">
      <c r="A33" s="277"/>
      <c r="B33" s="57" t="s">
        <v>73</v>
      </c>
      <c r="C33" s="104"/>
      <c r="D33" s="106"/>
      <c r="E33" s="18"/>
      <c r="J33" s="20"/>
      <c r="O33" s="20"/>
    </row>
    <row r="34" spans="1:16" x14ac:dyDescent="0.3">
      <c r="A34" s="277"/>
      <c r="B34" s="57" t="s">
        <v>74</v>
      </c>
      <c r="C34" s="104"/>
      <c r="D34" s="106"/>
      <c r="E34" s="18"/>
      <c r="J34" s="20"/>
      <c r="O34" s="20"/>
    </row>
    <row r="35" spans="1:16" x14ac:dyDescent="0.3">
      <c r="A35" s="277"/>
      <c r="B35" s="57" t="s">
        <v>75</v>
      </c>
      <c r="C35" s="104"/>
      <c r="D35" s="106"/>
      <c r="E35" s="18"/>
      <c r="J35" s="20"/>
      <c r="O35" s="20"/>
    </row>
    <row r="36" spans="1:16" x14ac:dyDescent="0.3">
      <c r="A36" s="277"/>
      <c r="B36" s="57" t="s">
        <v>76</v>
      </c>
      <c r="C36" s="104"/>
      <c r="D36" s="106"/>
      <c r="E36" s="18"/>
      <c r="J36" s="20"/>
      <c r="O36" s="20"/>
    </row>
    <row r="37" spans="1:16" x14ac:dyDescent="0.3">
      <c r="A37" s="277"/>
      <c r="B37" s="57" t="s">
        <v>77</v>
      </c>
      <c r="C37" s="104"/>
      <c r="D37" s="106"/>
      <c r="E37" s="18"/>
      <c r="J37" s="20"/>
      <c r="O37" s="20"/>
    </row>
    <row r="38" spans="1:16" x14ac:dyDescent="0.3">
      <c r="A38" s="277"/>
      <c r="B38" s="57" t="s">
        <v>78</v>
      </c>
      <c r="C38" s="104"/>
      <c r="D38" s="106"/>
      <c r="E38" s="18"/>
      <c r="J38" s="20"/>
      <c r="O38" s="20"/>
    </row>
    <row r="39" spans="1:16" x14ac:dyDescent="0.3">
      <c r="A39" s="277"/>
      <c r="B39" s="57" t="s">
        <v>79</v>
      </c>
      <c r="C39" s="104"/>
      <c r="D39" s="106"/>
      <c r="E39" s="18"/>
      <c r="J39" s="20"/>
      <c r="O39" s="20"/>
    </row>
    <row r="40" spans="1:16" x14ac:dyDescent="0.3">
      <c r="A40" s="277"/>
      <c r="B40" s="57" t="s">
        <v>80</v>
      </c>
      <c r="C40" s="104"/>
      <c r="D40" s="106"/>
      <c r="E40" s="18"/>
      <c r="J40" s="20"/>
      <c r="O40" s="20"/>
    </row>
    <row r="41" spans="1:16" x14ac:dyDescent="0.3">
      <c r="A41" s="277"/>
      <c r="B41" s="57" t="s">
        <v>81</v>
      </c>
      <c r="C41" s="104"/>
      <c r="D41" s="106"/>
      <c r="E41" s="18"/>
      <c r="J41" s="20"/>
      <c r="O41" s="20"/>
    </row>
    <row r="42" spans="1:16" x14ac:dyDescent="0.3">
      <c r="A42" s="277"/>
      <c r="B42" s="57" t="s">
        <v>82</v>
      </c>
      <c r="C42" s="104"/>
      <c r="D42" s="106"/>
      <c r="E42" s="18"/>
      <c r="J42" s="20"/>
      <c r="O42" s="20"/>
    </row>
    <row r="43" spans="1:16" ht="15.5" x14ac:dyDescent="0.3">
      <c r="A43" s="277"/>
      <c r="B43" s="62" t="s">
        <v>83</v>
      </c>
      <c r="C43" s="102"/>
      <c r="D43" s="107"/>
      <c r="E43" s="18"/>
      <c r="J43" s="20"/>
      <c r="O43" s="20"/>
    </row>
    <row r="44" spans="1:16" ht="28" x14ac:dyDescent="0.3">
      <c r="A44" s="277"/>
      <c r="B44" s="57" t="s">
        <v>84</v>
      </c>
      <c r="C44" s="104"/>
      <c r="D44" s="106"/>
      <c r="E44" s="18"/>
      <c r="J44" s="20"/>
      <c r="O44" s="20"/>
    </row>
    <row r="45" spans="1:16" x14ac:dyDescent="0.3">
      <c r="A45" s="277"/>
      <c r="B45" s="57" t="s">
        <v>85</v>
      </c>
      <c r="C45" s="104"/>
      <c r="D45" s="106"/>
      <c r="E45" s="18"/>
      <c r="J45" s="20"/>
      <c r="O45" s="20"/>
    </row>
    <row r="46" spans="1:16" ht="15.5" x14ac:dyDescent="0.3">
      <c r="A46" s="277"/>
      <c r="B46" s="57" t="s">
        <v>86</v>
      </c>
      <c r="C46" s="104"/>
      <c r="D46" s="106"/>
      <c r="E46" s="18"/>
      <c r="F46" s="48"/>
      <c r="J46" s="20"/>
      <c r="K46" s="48"/>
      <c r="O46" s="20"/>
      <c r="P46" s="13"/>
    </row>
    <row r="47" spans="1:16" x14ac:dyDescent="0.3">
      <c r="A47" s="277"/>
      <c r="B47" s="57" t="s">
        <v>87</v>
      </c>
      <c r="C47" s="104"/>
      <c r="D47" s="106"/>
      <c r="E47" s="18"/>
      <c r="J47" s="20"/>
      <c r="O47" s="20"/>
    </row>
    <row r="48" spans="1:16" x14ac:dyDescent="0.3">
      <c r="A48" s="277"/>
      <c r="B48" s="57" t="s">
        <v>88</v>
      </c>
      <c r="C48" s="104"/>
      <c r="D48" s="106"/>
      <c r="E48" s="18"/>
      <c r="J48" s="20"/>
      <c r="O48" s="20"/>
    </row>
    <row r="49" spans="1:15" ht="15.5" x14ac:dyDescent="0.35">
      <c r="A49" s="277"/>
      <c r="B49" s="204" t="s">
        <v>16</v>
      </c>
      <c r="C49" s="205"/>
      <c r="D49" s="206"/>
      <c r="E49" s="101"/>
      <c r="J49" s="20"/>
      <c r="O49" s="20"/>
    </row>
    <row r="50" spans="1:15" ht="15.5" x14ac:dyDescent="0.3">
      <c r="A50" s="277"/>
      <c r="B50" s="59" t="s">
        <v>37</v>
      </c>
      <c r="C50" s="102"/>
      <c r="D50" s="103"/>
      <c r="E50" s="18"/>
      <c r="J50" s="20"/>
      <c r="O50" s="20"/>
    </row>
    <row r="51" spans="1:15" x14ac:dyDescent="0.3">
      <c r="A51" s="277"/>
      <c r="B51" s="57" t="s">
        <v>89</v>
      </c>
      <c r="C51" s="104"/>
      <c r="D51" s="106"/>
      <c r="E51" s="18"/>
      <c r="J51" s="20"/>
      <c r="O51" s="20"/>
    </row>
    <row r="52" spans="1:15" x14ac:dyDescent="0.3">
      <c r="A52" s="277"/>
      <c r="B52" s="57" t="s">
        <v>90</v>
      </c>
      <c r="C52" s="104"/>
      <c r="D52" s="106"/>
      <c r="E52" s="18"/>
      <c r="J52" s="20"/>
      <c r="O52" s="20"/>
    </row>
    <row r="53" spans="1:15" ht="28" x14ac:dyDescent="0.3">
      <c r="A53" s="277"/>
      <c r="B53" s="57" t="s">
        <v>91</v>
      </c>
      <c r="C53" s="104"/>
      <c r="D53" s="106"/>
      <c r="E53" s="18"/>
      <c r="J53" s="20"/>
      <c r="O53" s="20"/>
    </row>
    <row r="54" spans="1:15" x14ac:dyDescent="0.3">
      <c r="A54" s="277"/>
      <c r="B54" s="57" t="s">
        <v>92</v>
      </c>
      <c r="C54" s="104"/>
      <c r="D54" s="106"/>
      <c r="E54" s="18"/>
      <c r="J54" s="20"/>
      <c r="O54" s="20"/>
    </row>
    <row r="55" spans="1:15" x14ac:dyDescent="0.3">
      <c r="A55" s="277"/>
      <c r="B55" s="57" t="s">
        <v>93</v>
      </c>
      <c r="C55" s="104"/>
      <c r="D55" s="106"/>
      <c r="E55" s="18"/>
      <c r="J55" s="20"/>
      <c r="O55" s="20"/>
    </row>
    <row r="56" spans="1:15" ht="28" x14ac:dyDescent="0.3">
      <c r="A56" s="277"/>
      <c r="B56" s="57" t="s">
        <v>94</v>
      </c>
      <c r="C56" s="104"/>
      <c r="D56" s="106"/>
      <c r="E56" s="18"/>
      <c r="J56" s="20"/>
      <c r="O56" s="20"/>
    </row>
    <row r="57" spans="1:15" ht="28" x14ac:dyDescent="0.3">
      <c r="A57" s="277"/>
      <c r="B57" s="57" t="s">
        <v>95</v>
      </c>
      <c r="C57" s="104"/>
      <c r="D57" s="106"/>
      <c r="E57" s="18"/>
      <c r="J57" s="20"/>
      <c r="O57" s="20"/>
    </row>
    <row r="58" spans="1:15" x14ac:dyDescent="0.3">
      <c r="A58" s="277"/>
      <c r="B58" s="57" t="s">
        <v>96</v>
      </c>
      <c r="C58" s="104"/>
      <c r="D58" s="106"/>
      <c r="E58" s="18"/>
      <c r="J58" s="20"/>
      <c r="O58" s="20"/>
    </row>
    <row r="59" spans="1:15" ht="15.5" x14ac:dyDescent="0.3">
      <c r="A59" s="277"/>
      <c r="B59" s="62" t="s">
        <v>58</v>
      </c>
      <c r="C59" s="102"/>
      <c r="D59" s="107"/>
      <c r="E59" s="18"/>
      <c r="J59" s="20"/>
      <c r="O59" s="20"/>
    </row>
    <row r="60" spans="1:15" x14ac:dyDescent="0.3">
      <c r="A60" s="277"/>
      <c r="B60" s="57" t="s">
        <v>97</v>
      </c>
      <c r="C60" s="104"/>
      <c r="D60" s="106"/>
      <c r="E60" s="18"/>
      <c r="J60" s="20"/>
      <c r="O60" s="20"/>
    </row>
    <row r="61" spans="1:15" x14ac:dyDescent="0.3">
      <c r="A61" s="277"/>
      <c r="B61" s="57" t="s">
        <v>98</v>
      </c>
      <c r="C61" s="104"/>
      <c r="D61" s="106"/>
      <c r="E61" s="18"/>
      <c r="J61" s="20"/>
      <c r="O61" s="20"/>
    </row>
    <row r="62" spans="1:15" x14ac:dyDescent="0.3">
      <c r="A62" s="277"/>
      <c r="B62" s="57" t="s">
        <v>99</v>
      </c>
      <c r="C62" s="104"/>
      <c r="D62" s="106"/>
      <c r="E62" s="18"/>
      <c r="J62" s="20"/>
      <c r="O62" s="20"/>
    </row>
    <row r="63" spans="1:15" x14ac:dyDescent="0.3">
      <c r="A63" s="277"/>
      <c r="B63" s="57" t="s">
        <v>100</v>
      </c>
      <c r="C63" s="104"/>
      <c r="D63" s="106"/>
      <c r="E63" s="18"/>
      <c r="J63" s="20"/>
      <c r="O63" s="20"/>
    </row>
    <row r="64" spans="1:15" x14ac:dyDescent="0.3">
      <c r="A64" s="277"/>
      <c r="B64" s="57" t="s">
        <v>101</v>
      </c>
      <c r="C64" s="104"/>
      <c r="D64" s="106"/>
      <c r="E64" s="18"/>
      <c r="J64" s="20"/>
      <c r="O64" s="20"/>
    </row>
    <row r="65" spans="1:16" x14ac:dyDescent="0.3">
      <c r="A65" s="277"/>
      <c r="B65" s="57" t="s">
        <v>102</v>
      </c>
      <c r="C65" s="104"/>
      <c r="D65" s="106"/>
      <c r="E65" s="18"/>
      <c r="J65" s="20"/>
      <c r="O65" s="20"/>
    </row>
    <row r="66" spans="1:16" ht="28" x14ac:dyDescent="0.3">
      <c r="A66" s="277"/>
      <c r="B66" s="57" t="s">
        <v>103</v>
      </c>
      <c r="C66" s="104"/>
      <c r="D66" s="106"/>
      <c r="E66" s="18"/>
      <c r="J66" s="20"/>
      <c r="O66" s="20"/>
    </row>
    <row r="67" spans="1:16" x14ac:dyDescent="0.3">
      <c r="A67" s="277"/>
      <c r="B67" s="57" t="s">
        <v>65</v>
      </c>
      <c r="C67" s="104"/>
      <c r="D67" s="106"/>
      <c r="E67" s="18"/>
      <c r="J67" s="20"/>
      <c r="O67" s="20"/>
    </row>
    <row r="68" spans="1:16" ht="15.5" x14ac:dyDescent="0.3">
      <c r="A68" s="277"/>
      <c r="B68" s="62" t="s">
        <v>63</v>
      </c>
      <c r="C68" s="102"/>
      <c r="D68" s="107"/>
      <c r="E68" s="18"/>
      <c r="J68" s="20"/>
      <c r="O68" s="20"/>
    </row>
    <row r="69" spans="1:16" x14ac:dyDescent="0.3">
      <c r="A69" s="277"/>
      <c r="B69" s="57" t="s">
        <v>104</v>
      </c>
      <c r="C69" s="104"/>
      <c r="D69" s="106"/>
      <c r="E69" s="18"/>
      <c r="J69" s="20"/>
      <c r="O69" s="20"/>
    </row>
    <row r="70" spans="1:16" x14ac:dyDescent="0.3">
      <c r="A70" s="277"/>
      <c r="B70" s="57" t="s">
        <v>105</v>
      </c>
      <c r="C70" s="104"/>
      <c r="D70" s="106"/>
      <c r="E70" s="18"/>
      <c r="J70" s="20"/>
      <c r="O70" s="20"/>
    </row>
    <row r="71" spans="1:16" x14ac:dyDescent="0.3">
      <c r="A71" s="277"/>
      <c r="B71" s="57" t="s">
        <v>106</v>
      </c>
      <c r="C71" s="104"/>
      <c r="D71" s="106"/>
      <c r="E71" s="18"/>
      <c r="J71" s="20"/>
      <c r="O71" s="20"/>
    </row>
    <row r="72" spans="1:16" x14ac:dyDescent="0.3">
      <c r="A72" s="277"/>
      <c r="B72" s="57" t="s">
        <v>107</v>
      </c>
      <c r="C72" s="104"/>
      <c r="D72" s="106"/>
      <c r="E72" s="18"/>
      <c r="J72" s="20"/>
      <c r="O72" s="20"/>
    </row>
    <row r="73" spans="1:16" x14ac:dyDescent="0.3">
      <c r="A73" s="277"/>
      <c r="B73" s="57" t="s">
        <v>108</v>
      </c>
      <c r="C73" s="104"/>
      <c r="D73" s="106"/>
    </row>
    <row r="74" spans="1:16" ht="28" x14ac:dyDescent="0.3">
      <c r="A74" s="277"/>
      <c r="B74" s="57" t="s">
        <v>109</v>
      </c>
      <c r="C74" s="104"/>
      <c r="D74" s="106"/>
    </row>
    <row r="75" spans="1:16" x14ac:dyDescent="0.3">
      <c r="A75" s="277"/>
      <c r="B75" s="57" t="s">
        <v>110</v>
      </c>
      <c r="C75" s="104"/>
      <c r="D75" s="106"/>
    </row>
    <row r="76" spans="1:16" x14ac:dyDescent="0.3">
      <c r="A76" s="277"/>
      <c r="B76" s="57" t="s">
        <v>76</v>
      </c>
      <c r="C76" s="104"/>
      <c r="D76" s="106"/>
    </row>
    <row r="77" spans="1:16" x14ac:dyDescent="0.3">
      <c r="A77" s="277"/>
      <c r="B77" s="57" t="s">
        <v>75</v>
      </c>
      <c r="C77" s="104"/>
      <c r="D77" s="106"/>
    </row>
    <row r="78" spans="1:16" ht="15.5" x14ac:dyDescent="0.3">
      <c r="A78" s="277"/>
      <c r="B78" s="57" t="s">
        <v>77</v>
      </c>
      <c r="C78" s="104"/>
      <c r="D78" s="106"/>
      <c r="F78" s="48"/>
      <c r="K78" s="48"/>
      <c r="P78" s="13"/>
    </row>
    <row r="79" spans="1:16" x14ac:dyDescent="0.3">
      <c r="A79" s="277"/>
      <c r="B79" s="57" t="s">
        <v>78</v>
      </c>
      <c r="C79" s="104"/>
      <c r="D79" s="106"/>
    </row>
    <row r="80" spans="1:16" x14ac:dyDescent="0.3">
      <c r="A80" s="277"/>
      <c r="B80" s="57" t="s">
        <v>111</v>
      </c>
      <c r="C80" s="104"/>
      <c r="D80" s="106"/>
    </row>
    <row r="81" spans="1:5" ht="28" x14ac:dyDescent="0.3">
      <c r="A81" s="277"/>
      <c r="B81" s="57" t="s">
        <v>112</v>
      </c>
      <c r="C81" s="104"/>
      <c r="D81" s="106"/>
    </row>
    <row r="82" spans="1:5" ht="28" x14ac:dyDescent="0.3">
      <c r="A82" s="277"/>
      <c r="B82" s="57" t="s">
        <v>113</v>
      </c>
      <c r="C82" s="104"/>
      <c r="D82" s="106"/>
    </row>
    <row r="83" spans="1:5" x14ac:dyDescent="0.3">
      <c r="A83" s="277"/>
      <c r="B83" s="57" t="s">
        <v>114</v>
      </c>
      <c r="C83" s="104"/>
      <c r="D83" s="106"/>
    </row>
    <row r="84" spans="1:5" ht="15.5" x14ac:dyDescent="0.3">
      <c r="A84" s="277"/>
      <c r="B84" s="59" t="s">
        <v>83</v>
      </c>
      <c r="C84" s="102"/>
      <c r="D84" s="107"/>
    </row>
    <row r="85" spans="1:5" x14ac:dyDescent="0.3">
      <c r="A85" s="277"/>
      <c r="B85" s="57" t="s">
        <v>115</v>
      </c>
      <c r="C85" s="104"/>
      <c r="D85" s="106"/>
    </row>
    <row r="86" spans="1:5" x14ac:dyDescent="0.3">
      <c r="A86" s="277"/>
      <c r="B86" s="57" t="s">
        <v>116</v>
      </c>
      <c r="C86" s="104"/>
      <c r="D86" s="106"/>
    </row>
    <row r="87" spans="1:5" x14ac:dyDescent="0.3">
      <c r="A87" s="277"/>
      <c r="B87" s="57" t="s">
        <v>117</v>
      </c>
      <c r="C87" s="104"/>
      <c r="D87" s="106"/>
    </row>
    <row r="88" spans="1:5" x14ac:dyDescent="0.3">
      <c r="A88" s="277"/>
      <c r="B88" s="57" t="s">
        <v>118</v>
      </c>
      <c r="C88" s="104"/>
      <c r="D88" s="106"/>
    </row>
    <row r="89" spans="1:5" x14ac:dyDescent="0.3">
      <c r="A89" s="277"/>
      <c r="B89" s="57" t="s">
        <v>119</v>
      </c>
      <c r="C89" s="104"/>
      <c r="D89" s="106"/>
    </row>
    <row r="90" spans="1:5" x14ac:dyDescent="0.3">
      <c r="A90" s="277"/>
      <c r="B90" s="57" t="s">
        <v>120</v>
      </c>
      <c r="C90" s="104"/>
      <c r="D90" s="106"/>
    </row>
    <row r="91" spans="1:5" ht="15.5" x14ac:dyDescent="0.35">
      <c r="A91" s="277"/>
      <c r="B91" s="207" t="s">
        <v>121</v>
      </c>
      <c r="C91" s="208"/>
      <c r="D91" s="209"/>
      <c r="E91" s="101"/>
    </row>
    <row r="92" spans="1:5" ht="15.5" x14ac:dyDescent="0.3">
      <c r="A92" s="277"/>
      <c r="B92" s="59" t="s">
        <v>37</v>
      </c>
      <c r="C92" s="102"/>
      <c r="D92" s="107"/>
    </row>
    <row r="93" spans="1:5" x14ac:dyDescent="0.3">
      <c r="A93" s="277"/>
      <c r="B93" s="57" t="s">
        <v>122</v>
      </c>
      <c r="C93" s="104"/>
      <c r="D93" s="106"/>
    </row>
    <row r="94" spans="1:5" x14ac:dyDescent="0.3">
      <c r="A94" s="277"/>
      <c r="B94" s="57" t="s">
        <v>123</v>
      </c>
      <c r="C94" s="104"/>
      <c r="D94" s="106"/>
    </row>
    <row r="95" spans="1:5" x14ac:dyDescent="0.3">
      <c r="A95" s="277"/>
      <c r="B95" s="57" t="s">
        <v>124</v>
      </c>
      <c r="C95" s="104"/>
      <c r="D95" s="106"/>
    </row>
    <row r="96" spans="1:5" ht="28" x14ac:dyDescent="0.3">
      <c r="A96" s="277"/>
      <c r="B96" s="57" t="s">
        <v>125</v>
      </c>
      <c r="C96" s="104"/>
      <c r="D96" s="106"/>
    </row>
    <row r="97" spans="1:4" x14ac:dyDescent="0.3">
      <c r="A97" s="277"/>
      <c r="B97" s="57" t="s">
        <v>126</v>
      </c>
      <c r="C97" s="104"/>
      <c r="D97" s="106"/>
    </row>
    <row r="98" spans="1:4" x14ac:dyDescent="0.3">
      <c r="A98" s="277"/>
      <c r="B98" s="57" t="s">
        <v>127</v>
      </c>
      <c r="C98" s="104"/>
      <c r="D98" s="106"/>
    </row>
    <row r="99" spans="1:4" ht="28" x14ac:dyDescent="0.3">
      <c r="A99" s="277"/>
      <c r="B99" s="57" t="s">
        <v>128</v>
      </c>
      <c r="C99" s="104"/>
      <c r="D99" s="106"/>
    </row>
    <row r="100" spans="1:4" x14ac:dyDescent="0.3">
      <c r="A100" s="277"/>
      <c r="B100" s="57" t="s">
        <v>129</v>
      </c>
      <c r="C100" s="104"/>
      <c r="D100" s="106"/>
    </row>
    <row r="101" spans="1:4" x14ac:dyDescent="0.3">
      <c r="A101" s="277"/>
      <c r="B101" s="57" t="s">
        <v>130</v>
      </c>
      <c r="C101" s="104"/>
      <c r="D101" s="106"/>
    </row>
    <row r="102" spans="1:4" ht="15.5" x14ac:dyDescent="0.3">
      <c r="A102" s="277"/>
      <c r="B102" s="59" t="s">
        <v>58</v>
      </c>
      <c r="C102" s="102"/>
      <c r="D102" s="107"/>
    </row>
    <row r="103" spans="1:4" x14ac:dyDescent="0.3">
      <c r="A103" s="277"/>
      <c r="B103" s="57" t="s">
        <v>131</v>
      </c>
      <c r="C103" s="104"/>
      <c r="D103" s="106"/>
    </row>
    <row r="104" spans="1:4" x14ac:dyDescent="0.3">
      <c r="A104" s="277"/>
      <c r="B104" s="57" t="s">
        <v>132</v>
      </c>
      <c r="C104" s="104"/>
      <c r="D104" s="106"/>
    </row>
    <row r="105" spans="1:4" x14ac:dyDescent="0.3">
      <c r="A105" s="277"/>
      <c r="B105" s="57" t="s">
        <v>133</v>
      </c>
      <c r="C105" s="104"/>
      <c r="D105" s="106"/>
    </row>
    <row r="106" spans="1:4" ht="28" x14ac:dyDescent="0.3">
      <c r="A106" s="277"/>
      <c r="B106" s="57" t="s">
        <v>134</v>
      </c>
      <c r="C106" s="104"/>
      <c r="D106" s="106"/>
    </row>
    <row r="107" spans="1:4" x14ac:dyDescent="0.3">
      <c r="A107" s="277"/>
      <c r="B107" s="57" t="s">
        <v>110</v>
      </c>
      <c r="C107" s="104"/>
      <c r="D107" s="106"/>
    </row>
    <row r="108" spans="1:4" x14ac:dyDescent="0.3">
      <c r="A108" s="277"/>
      <c r="B108" s="57" t="s">
        <v>74</v>
      </c>
      <c r="C108" s="104"/>
      <c r="D108" s="106"/>
    </row>
    <row r="109" spans="1:4" x14ac:dyDescent="0.3">
      <c r="A109" s="277"/>
      <c r="B109" s="57" t="s">
        <v>135</v>
      </c>
      <c r="C109" s="104"/>
      <c r="D109" s="106"/>
    </row>
    <row r="110" spans="1:4" x14ac:dyDescent="0.3">
      <c r="A110" s="277"/>
      <c r="B110" s="57" t="s">
        <v>136</v>
      </c>
      <c r="C110" s="104"/>
      <c r="D110" s="106"/>
    </row>
    <row r="111" spans="1:4" x14ac:dyDescent="0.3">
      <c r="A111" s="277"/>
      <c r="B111" s="57" t="s">
        <v>137</v>
      </c>
      <c r="C111" s="104"/>
      <c r="D111" s="106"/>
    </row>
    <row r="112" spans="1:4" x14ac:dyDescent="0.3">
      <c r="A112" s="277"/>
      <c r="B112" s="57" t="s">
        <v>138</v>
      </c>
      <c r="C112" s="104"/>
      <c r="D112" s="106"/>
    </row>
    <row r="113" spans="1:4" ht="28" x14ac:dyDescent="0.3">
      <c r="A113" s="277"/>
      <c r="B113" s="57" t="s">
        <v>139</v>
      </c>
      <c r="C113" s="104"/>
      <c r="D113" s="106"/>
    </row>
    <row r="114" spans="1:4" x14ac:dyDescent="0.3">
      <c r="A114" s="277"/>
      <c r="B114" s="57" t="s">
        <v>65</v>
      </c>
      <c r="C114" s="104"/>
      <c r="D114" s="106"/>
    </row>
    <row r="115" spans="1:4" ht="15.5" x14ac:dyDescent="0.3">
      <c r="A115" s="277"/>
      <c r="B115" s="59" t="s">
        <v>63</v>
      </c>
      <c r="C115" s="102"/>
      <c r="D115" s="107"/>
    </row>
    <row r="116" spans="1:4" x14ac:dyDescent="0.3">
      <c r="A116" s="277"/>
      <c r="B116" s="57" t="s">
        <v>140</v>
      </c>
      <c r="C116" s="104"/>
      <c r="D116" s="106"/>
    </row>
    <row r="117" spans="1:4" x14ac:dyDescent="0.3">
      <c r="A117" s="277"/>
      <c r="B117" s="57" t="s">
        <v>108</v>
      </c>
      <c r="C117" s="104"/>
      <c r="D117" s="106"/>
    </row>
    <row r="118" spans="1:4" x14ac:dyDescent="0.3">
      <c r="A118" s="277"/>
      <c r="B118" s="57" t="s">
        <v>141</v>
      </c>
      <c r="C118" s="104"/>
      <c r="D118" s="106"/>
    </row>
    <row r="119" spans="1:4" x14ac:dyDescent="0.3">
      <c r="A119" s="277"/>
      <c r="B119" s="57" t="s">
        <v>142</v>
      </c>
      <c r="C119" s="104"/>
      <c r="D119" s="106"/>
    </row>
    <row r="120" spans="1:4" ht="28" x14ac:dyDescent="0.3">
      <c r="A120" s="277"/>
      <c r="B120" s="57" t="s">
        <v>143</v>
      </c>
      <c r="C120" s="104"/>
      <c r="D120" s="106"/>
    </row>
    <row r="121" spans="1:4" x14ac:dyDescent="0.3">
      <c r="A121" s="277"/>
      <c r="B121" s="57" t="s">
        <v>144</v>
      </c>
      <c r="C121" s="104"/>
      <c r="D121" s="106"/>
    </row>
    <row r="122" spans="1:4" x14ac:dyDescent="0.3">
      <c r="A122" s="277"/>
      <c r="B122" s="57" t="s">
        <v>145</v>
      </c>
      <c r="C122" s="104"/>
      <c r="D122" s="106"/>
    </row>
    <row r="123" spans="1:4" ht="28" x14ac:dyDescent="0.3">
      <c r="A123" s="277"/>
      <c r="B123" s="57" t="s">
        <v>113</v>
      </c>
      <c r="C123" s="104"/>
      <c r="D123" s="106"/>
    </row>
    <row r="124" spans="1:4" x14ac:dyDescent="0.3">
      <c r="A124" s="277"/>
      <c r="B124" s="57" t="s">
        <v>79</v>
      </c>
      <c r="C124" s="104"/>
      <c r="D124" s="106"/>
    </row>
    <row r="125" spans="1:4" x14ac:dyDescent="0.3">
      <c r="A125" s="277"/>
      <c r="B125" s="57" t="s">
        <v>81</v>
      </c>
      <c r="C125" s="104"/>
      <c r="D125" s="106"/>
    </row>
    <row r="126" spans="1:4" x14ac:dyDescent="0.3">
      <c r="A126" s="277"/>
      <c r="B126" s="57" t="s">
        <v>146</v>
      </c>
      <c r="C126" s="104"/>
      <c r="D126" s="106"/>
    </row>
    <row r="127" spans="1:4" x14ac:dyDescent="0.3">
      <c r="A127" s="277"/>
      <c r="B127" s="57" t="s">
        <v>76</v>
      </c>
      <c r="C127" s="104"/>
      <c r="D127" s="106"/>
    </row>
    <row r="128" spans="1:4" x14ac:dyDescent="0.3">
      <c r="A128" s="277"/>
      <c r="B128" s="57" t="s">
        <v>75</v>
      </c>
      <c r="C128" s="104"/>
      <c r="D128" s="106"/>
    </row>
    <row r="129" spans="1:4" ht="15.5" x14ac:dyDescent="0.3">
      <c r="A129" s="277"/>
      <c r="B129" s="59" t="s">
        <v>83</v>
      </c>
      <c r="C129" s="102"/>
      <c r="D129" s="107"/>
    </row>
    <row r="130" spans="1:4" x14ac:dyDescent="0.3">
      <c r="A130" s="277"/>
      <c r="B130" s="57" t="s">
        <v>147</v>
      </c>
      <c r="C130" s="104"/>
      <c r="D130" s="106"/>
    </row>
    <row r="131" spans="1:4" x14ac:dyDescent="0.3">
      <c r="A131" s="277"/>
      <c r="B131" s="57" t="s">
        <v>116</v>
      </c>
      <c r="C131" s="104"/>
      <c r="D131" s="106"/>
    </row>
    <row r="132" spans="1:4" x14ac:dyDescent="0.3">
      <c r="A132" s="277"/>
      <c r="B132" s="57" t="s">
        <v>148</v>
      </c>
      <c r="C132" s="104"/>
      <c r="D132" s="106"/>
    </row>
    <row r="133" spans="1:4" x14ac:dyDescent="0.3">
      <c r="A133" s="277"/>
      <c r="B133" s="57" t="s">
        <v>149</v>
      </c>
      <c r="C133" s="104"/>
      <c r="D133" s="106"/>
    </row>
    <row r="134" spans="1:4" x14ac:dyDescent="0.3">
      <c r="A134" s="277"/>
      <c r="B134" s="57" t="s">
        <v>150</v>
      </c>
      <c r="C134" s="104"/>
      <c r="D134" s="106"/>
    </row>
    <row r="135" spans="1:4" x14ac:dyDescent="0.3">
      <c r="A135" s="277"/>
      <c r="B135" s="57" t="s">
        <v>151</v>
      </c>
      <c r="C135" s="104"/>
      <c r="D135" s="106"/>
    </row>
    <row r="136" spans="1:4" ht="14.5" thickBot="1" x14ac:dyDescent="0.35">
      <c r="A136" s="277"/>
      <c r="B136" s="57" t="s">
        <v>152</v>
      </c>
      <c r="C136" s="104"/>
      <c r="D136" s="106"/>
    </row>
    <row r="137" spans="1:4" ht="15.5" x14ac:dyDescent="0.3">
      <c r="A137" s="273" t="s">
        <v>17</v>
      </c>
      <c r="B137" s="108" t="s">
        <v>18</v>
      </c>
      <c r="C137" s="123"/>
      <c r="D137" s="124"/>
    </row>
    <row r="138" spans="1:4" ht="15.5" x14ac:dyDescent="0.3">
      <c r="A138" s="274"/>
      <c r="B138" s="59" t="s">
        <v>37</v>
      </c>
      <c r="C138" s="102"/>
      <c r="D138" s="107"/>
    </row>
    <row r="139" spans="1:4" x14ac:dyDescent="0.3">
      <c r="A139" s="274"/>
      <c r="B139" s="57" t="s">
        <v>153</v>
      </c>
      <c r="C139" s="104"/>
      <c r="D139" s="106"/>
    </row>
    <row r="140" spans="1:4" x14ac:dyDescent="0.3">
      <c r="A140" s="274"/>
      <c r="B140" s="57" t="s">
        <v>154</v>
      </c>
      <c r="C140" s="104"/>
      <c r="D140" s="106"/>
    </row>
    <row r="141" spans="1:4" x14ac:dyDescent="0.3">
      <c r="A141" s="274"/>
      <c r="B141" s="57" t="s">
        <v>155</v>
      </c>
      <c r="C141" s="104"/>
      <c r="D141" s="106"/>
    </row>
    <row r="142" spans="1:4" x14ac:dyDescent="0.3">
      <c r="A142" s="274"/>
      <c r="B142" s="57" t="s">
        <v>156</v>
      </c>
      <c r="C142" s="104"/>
      <c r="D142" s="106"/>
    </row>
    <row r="143" spans="1:4" ht="28" x14ac:dyDescent="0.3">
      <c r="A143" s="274"/>
      <c r="B143" s="57" t="s">
        <v>157</v>
      </c>
      <c r="C143" s="104"/>
      <c r="D143" s="106"/>
    </row>
    <row r="144" spans="1:4" x14ac:dyDescent="0.3">
      <c r="A144" s="274"/>
      <c r="B144" s="57" t="s">
        <v>158</v>
      </c>
      <c r="C144" s="104"/>
      <c r="D144" s="106"/>
    </row>
    <row r="145" spans="1:4" x14ac:dyDescent="0.3">
      <c r="A145" s="274"/>
      <c r="B145" s="57" t="s">
        <v>159</v>
      </c>
      <c r="C145" s="104"/>
      <c r="D145" s="106"/>
    </row>
    <row r="146" spans="1:4" ht="28" x14ac:dyDescent="0.3">
      <c r="A146" s="274"/>
      <c r="B146" s="57" t="s">
        <v>160</v>
      </c>
      <c r="C146" s="104"/>
      <c r="D146" s="106"/>
    </row>
    <row r="147" spans="1:4" ht="15.5" x14ac:dyDescent="0.3">
      <c r="A147" s="274"/>
      <c r="B147" s="59" t="s">
        <v>58</v>
      </c>
      <c r="C147" s="102"/>
      <c r="D147" s="107"/>
    </row>
    <row r="148" spans="1:4" x14ac:dyDescent="0.3">
      <c r="A148" s="274"/>
      <c r="B148" s="57" t="s">
        <v>161</v>
      </c>
      <c r="C148" s="104"/>
      <c r="D148" s="106"/>
    </row>
    <row r="149" spans="1:4" x14ac:dyDescent="0.3">
      <c r="A149" s="274"/>
      <c r="B149" s="57" t="s">
        <v>162</v>
      </c>
      <c r="C149" s="104"/>
      <c r="D149" s="106"/>
    </row>
    <row r="150" spans="1:4" x14ac:dyDescent="0.3">
      <c r="A150" s="274"/>
      <c r="B150" s="57" t="s">
        <v>65</v>
      </c>
      <c r="C150" s="104"/>
      <c r="D150" s="106"/>
    </row>
    <row r="151" spans="1:4" x14ac:dyDescent="0.3">
      <c r="A151" s="274"/>
      <c r="B151" s="57" t="s">
        <v>163</v>
      </c>
      <c r="C151" s="104"/>
      <c r="D151" s="106"/>
    </row>
    <row r="152" spans="1:4" x14ac:dyDescent="0.3">
      <c r="A152" s="274"/>
      <c r="B152" s="57" t="s">
        <v>164</v>
      </c>
      <c r="C152" s="104"/>
      <c r="D152" s="106"/>
    </row>
    <row r="153" spans="1:4" x14ac:dyDescent="0.3">
      <c r="A153" s="274"/>
      <c r="B153" s="57" t="s">
        <v>165</v>
      </c>
      <c r="C153" s="104"/>
      <c r="D153" s="106"/>
    </row>
    <row r="154" spans="1:4" x14ac:dyDescent="0.3">
      <c r="A154" s="274"/>
      <c r="B154" s="57" t="s">
        <v>166</v>
      </c>
      <c r="C154" s="104"/>
      <c r="D154" s="106"/>
    </row>
    <row r="155" spans="1:4" x14ac:dyDescent="0.3">
      <c r="A155" s="274"/>
      <c r="B155" s="57" t="s">
        <v>167</v>
      </c>
      <c r="C155" s="104"/>
      <c r="D155" s="106"/>
    </row>
    <row r="156" spans="1:4" ht="28" x14ac:dyDescent="0.3">
      <c r="A156" s="274"/>
      <c r="B156" s="57" t="s">
        <v>168</v>
      </c>
      <c r="C156" s="104"/>
      <c r="D156" s="106"/>
    </row>
    <row r="157" spans="1:4" ht="28" x14ac:dyDescent="0.3">
      <c r="A157" s="274"/>
      <c r="B157" s="57" t="s">
        <v>169</v>
      </c>
      <c r="C157" s="104"/>
      <c r="D157" s="106"/>
    </row>
    <row r="158" spans="1:4" x14ac:dyDescent="0.3">
      <c r="A158" s="274"/>
      <c r="B158" s="57" t="s">
        <v>170</v>
      </c>
      <c r="C158" s="104"/>
      <c r="D158" s="106"/>
    </row>
    <row r="159" spans="1:4" x14ac:dyDescent="0.3">
      <c r="A159" s="274"/>
      <c r="B159" s="57" t="s">
        <v>171</v>
      </c>
      <c r="C159" s="104"/>
      <c r="D159" s="106"/>
    </row>
    <row r="160" spans="1:4" x14ac:dyDescent="0.3">
      <c r="A160" s="274"/>
      <c r="B160" s="57" t="s">
        <v>172</v>
      </c>
      <c r="C160" s="104"/>
      <c r="D160" s="106"/>
    </row>
    <row r="161" spans="1:4" x14ac:dyDescent="0.3">
      <c r="A161" s="274"/>
      <c r="B161" s="57" t="s">
        <v>63</v>
      </c>
      <c r="C161" s="102"/>
      <c r="D161" s="107"/>
    </row>
    <row r="162" spans="1:4" ht="28" x14ac:dyDescent="0.3">
      <c r="A162" s="274"/>
      <c r="B162" s="57" t="s">
        <v>173</v>
      </c>
      <c r="C162" s="104"/>
      <c r="D162" s="106"/>
    </row>
    <row r="163" spans="1:4" x14ac:dyDescent="0.3">
      <c r="A163" s="274"/>
      <c r="B163" s="57" t="s">
        <v>174</v>
      </c>
      <c r="C163" s="104"/>
      <c r="D163" s="106"/>
    </row>
    <row r="164" spans="1:4" x14ac:dyDescent="0.3">
      <c r="A164" s="274"/>
      <c r="B164" s="57" t="s">
        <v>175</v>
      </c>
      <c r="C164" s="104"/>
      <c r="D164" s="106"/>
    </row>
    <row r="165" spans="1:4" x14ac:dyDescent="0.3">
      <c r="A165" s="274"/>
      <c r="B165" s="57" t="s">
        <v>176</v>
      </c>
      <c r="C165" s="104"/>
      <c r="D165" s="106"/>
    </row>
    <row r="166" spans="1:4" x14ac:dyDescent="0.3">
      <c r="A166" s="274"/>
      <c r="B166" s="57" t="s">
        <v>97</v>
      </c>
      <c r="C166" s="104"/>
      <c r="D166" s="106"/>
    </row>
    <row r="167" spans="1:4" x14ac:dyDescent="0.3">
      <c r="A167" s="274"/>
      <c r="B167" s="57" t="s">
        <v>177</v>
      </c>
      <c r="C167" s="104"/>
      <c r="D167" s="106"/>
    </row>
    <row r="168" spans="1:4" x14ac:dyDescent="0.3">
      <c r="A168" s="274"/>
      <c r="B168" s="57" t="s">
        <v>178</v>
      </c>
      <c r="C168" s="104"/>
      <c r="D168" s="106"/>
    </row>
    <row r="169" spans="1:4" x14ac:dyDescent="0.3">
      <c r="A169" s="274"/>
      <c r="B169" s="57" t="s">
        <v>179</v>
      </c>
      <c r="C169" s="104"/>
      <c r="D169" s="106"/>
    </row>
    <row r="170" spans="1:4" x14ac:dyDescent="0.3">
      <c r="A170" s="274"/>
      <c r="B170" s="57" t="s">
        <v>76</v>
      </c>
      <c r="C170" s="104"/>
      <c r="D170" s="106"/>
    </row>
    <row r="171" spans="1:4" x14ac:dyDescent="0.3">
      <c r="A171" s="274"/>
      <c r="B171" s="57" t="s">
        <v>75</v>
      </c>
      <c r="C171" s="104"/>
      <c r="D171" s="106"/>
    </row>
    <row r="172" spans="1:4" ht="15.5" x14ac:dyDescent="0.3">
      <c r="A172" s="274"/>
      <c r="B172" s="59" t="s">
        <v>83</v>
      </c>
      <c r="C172" s="102"/>
      <c r="D172" s="107"/>
    </row>
    <row r="173" spans="1:4" x14ac:dyDescent="0.3">
      <c r="A173" s="274"/>
      <c r="B173" s="57" t="s">
        <v>147</v>
      </c>
      <c r="C173" s="104"/>
      <c r="D173" s="106"/>
    </row>
    <row r="174" spans="1:4" x14ac:dyDescent="0.3">
      <c r="A174" s="274"/>
      <c r="B174" s="57" t="s">
        <v>180</v>
      </c>
      <c r="C174" s="104"/>
      <c r="D174" s="106"/>
    </row>
    <row r="175" spans="1:4" x14ac:dyDescent="0.3">
      <c r="A175" s="274"/>
      <c r="B175" s="57" t="s">
        <v>181</v>
      </c>
      <c r="C175" s="104"/>
      <c r="D175" s="106"/>
    </row>
    <row r="176" spans="1:4" x14ac:dyDescent="0.3">
      <c r="A176" s="274"/>
      <c r="B176" s="57" t="s">
        <v>182</v>
      </c>
      <c r="C176" s="104"/>
      <c r="D176" s="106"/>
    </row>
    <row r="177" spans="1:4" x14ac:dyDescent="0.3">
      <c r="A177" s="274"/>
      <c r="B177" s="57" t="s">
        <v>183</v>
      </c>
      <c r="C177" s="104"/>
      <c r="D177" s="106"/>
    </row>
    <row r="178" spans="1:4" x14ac:dyDescent="0.3">
      <c r="A178" s="274"/>
      <c r="B178" s="57" t="s">
        <v>184</v>
      </c>
      <c r="C178" s="104"/>
      <c r="D178" s="106"/>
    </row>
    <row r="179" spans="1:4" ht="15.5" x14ac:dyDescent="0.3">
      <c r="A179" s="274"/>
      <c r="B179" s="207" t="s">
        <v>19</v>
      </c>
      <c r="C179" s="208"/>
      <c r="D179" s="209"/>
    </row>
    <row r="180" spans="1:4" ht="15.5" x14ac:dyDescent="0.3">
      <c r="A180" s="274"/>
      <c r="B180" s="59" t="s">
        <v>37</v>
      </c>
      <c r="C180" s="102"/>
      <c r="D180" s="107"/>
    </row>
    <row r="181" spans="1:4" ht="28" x14ac:dyDescent="0.3">
      <c r="A181" s="274"/>
      <c r="B181" s="57" t="s">
        <v>185</v>
      </c>
      <c r="C181" s="104"/>
      <c r="D181" s="106"/>
    </row>
    <row r="182" spans="1:4" ht="28" x14ac:dyDescent="0.3">
      <c r="A182" s="274"/>
      <c r="B182" s="57" t="s">
        <v>186</v>
      </c>
      <c r="C182" s="104"/>
      <c r="D182" s="106"/>
    </row>
    <row r="183" spans="1:4" x14ac:dyDescent="0.3">
      <c r="A183" s="274"/>
      <c r="B183" s="57" t="s">
        <v>187</v>
      </c>
      <c r="C183" s="104"/>
      <c r="D183" s="106"/>
    </row>
    <row r="184" spans="1:4" ht="28" x14ac:dyDescent="0.3">
      <c r="A184" s="274"/>
      <c r="B184" s="57" t="s">
        <v>188</v>
      </c>
      <c r="C184" s="104"/>
      <c r="D184" s="106"/>
    </row>
    <row r="185" spans="1:4" x14ac:dyDescent="0.3">
      <c r="A185" s="274"/>
      <c r="B185" s="57" t="s">
        <v>189</v>
      </c>
      <c r="C185" s="104"/>
      <c r="D185" s="106"/>
    </row>
    <row r="186" spans="1:4" x14ac:dyDescent="0.3">
      <c r="A186" s="274"/>
      <c r="B186" s="57" t="s">
        <v>190</v>
      </c>
      <c r="C186" s="104"/>
      <c r="D186" s="106"/>
    </row>
    <row r="187" spans="1:4" ht="28" x14ac:dyDescent="0.3">
      <c r="A187" s="274"/>
      <c r="B187" s="57" t="s">
        <v>191</v>
      </c>
      <c r="C187" s="104"/>
      <c r="D187" s="106"/>
    </row>
    <row r="188" spans="1:4" x14ac:dyDescent="0.3">
      <c r="A188" s="274"/>
      <c r="B188" s="57" t="s">
        <v>192</v>
      </c>
      <c r="C188" s="104"/>
      <c r="D188" s="106"/>
    </row>
    <row r="189" spans="1:4" ht="15.5" x14ac:dyDescent="0.3">
      <c r="A189" s="274"/>
      <c r="B189" s="59" t="s">
        <v>58</v>
      </c>
      <c r="C189" s="102"/>
      <c r="D189" s="107"/>
    </row>
    <row r="190" spans="1:4" x14ac:dyDescent="0.3">
      <c r="A190" s="274"/>
      <c r="B190" s="57" t="s">
        <v>193</v>
      </c>
      <c r="C190" s="104"/>
      <c r="D190" s="106"/>
    </row>
    <row r="191" spans="1:4" x14ac:dyDescent="0.3">
      <c r="A191" s="274"/>
      <c r="B191" s="57" t="s">
        <v>194</v>
      </c>
      <c r="C191" s="104"/>
      <c r="D191" s="106"/>
    </row>
    <row r="192" spans="1:4" x14ac:dyDescent="0.3">
      <c r="A192" s="274"/>
      <c r="B192" s="57" t="s">
        <v>102</v>
      </c>
      <c r="C192" s="104"/>
      <c r="D192" s="106"/>
    </row>
    <row r="193" spans="1:4" x14ac:dyDescent="0.3">
      <c r="A193" s="274"/>
      <c r="B193" s="57" t="s">
        <v>195</v>
      </c>
      <c r="C193" s="104"/>
      <c r="D193" s="106"/>
    </row>
    <row r="194" spans="1:4" x14ac:dyDescent="0.3">
      <c r="A194" s="274"/>
      <c r="B194" s="57" t="s">
        <v>196</v>
      </c>
      <c r="C194" s="104"/>
      <c r="D194" s="106"/>
    </row>
    <row r="195" spans="1:4" x14ac:dyDescent="0.3">
      <c r="A195" s="274"/>
      <c r="B195" s="57" t="s">
        <v>197</v>
      </c>
      <c r="C195" s="104"/>
      <c r="D195" s="106"/>
    </row>
    <row r="196" spans="1:4" x14ac:dyDescent="0.3">
      <c r="A196" s="274"/>
      <c r="B196" s="57" t="s">
        <v>65</v>
      </c>
      <c r="C196" s="104"/>
      <c r="D196" s="106"/>
    </row>
    <row r="197" spans="1:4" ht="28" x14ac:dyDescent="0.3">
      <c r="A197" s="274"/>
      <c r="B197" s="57" t="s">
        <v>168</v>
      </c>
      <c r="C197" s="104"/>
      <c r="D197" s="106"/>
    </row>
    <row r="198" spans="1:4" ht="28" x14ac:dyDescent="0.3">
      <c r="A198" s="274"/>
      <c r="B198" s="57" t="s">
        <v>169</v>
      </c>
      <c r="C198" s="104"/>
      <c r="D198" s="106"/>
    </row>
    <row r="199" spans="1:4" x14ac:dyDescent="0.3">
      <c r="A199" s="274"/>
      <c r="B199" s="57" t="s">
        <v>170</v>
      </c>
      <c r="C199" s="104"/>
      <c r="D199" s="106"/>
    </row>
    <row r="200" spans="1:4" x14ac:dyDescent="0.3">
      <c r="A200" s="274"/>
      <c r="B200" s="57" t="s">
        <v>198</v>
      </c>
      <c r="C200" s="104"/>
      <c r="D200" s="106"/>
    </row>
    <row r="201" spans="1:4" x14ac:dyDescent="0.3">
      <c r="A201" s="274"/>
      <c r="B201" s="57" t="s">
        <v>172</v>
      </c>
      <c r="C201" s="104"/>
      <c r="D201" s="106"/>
    </row>
    <row r="202" spans="1:4" ht="15.5" x14ac:dyDescent="0.3">
      <c r="A202" s="274"/>
      <c r="B202" s="59" t="s">
        <v>63</v>
      </c>
      <c r="C202" s="102"/>
      <c r="D202" s="107"/>
    </row>
    <row r="203" spans="1:4" ht="28" x14ac:dyDescent="0.3">
      <c r="A203" s="274"/>
      <c r="B203" s="57" t="s">
        <v>199</v>
      </c>
      <c r="C203" s="104"/>
      <c r="D203" s="106"/>
    </row>
    <row r="204" spans="1:4" x14ac:dyDescent="0.3">
      <c r="A204" s="274"/>
      <c r="B204" s="57" t="s">
        <v>200</v>
      </c>
      <c r="C204" s="104"/>
      <c r="D204" s="106"/>
    </row>
    <row r="205" spans="1:4" x14ac:dyDescent="0.3">
      <c r="A205" s="274"/>
      <c r="B205" s="57" t="s">
        <v>201</v>
      </c>
      <c r="C205" s="104"/>
      <c r="D205" s="106"/>
    </row>
    <row r="206" spans="1:4" x14ac:dyDescent="0.3">
      <c r="A206" s="274"/>
      <c r="B206" s="57" t="s">
        <v>202</v>
      </c>
      <c r="C206" s="104"/>
      <c r="D206" s="106"/>
    </row>
    <row r="207" spans="1:4" x14ac:dyDescent="0.3">
      <c r="A207" s="274"/>
      <c r="B207" s="57" t="s">
        <v>203</v>
      </c>
      <c r="C207" s="104"/>
      <c r="D207" s="106"/>
    </row>
    <row r="208" spans="1:4" x14ac:dyDescent="0.3">
      <c r="A208" s="274"/>
      <c r="B208" s="57" t="s">
        <v>204</v>
      </c>
      <c r="C208" s="104"/>
      <c r="D208" s="106"/>
    </row>
    <row r="209" spans="1:4" x14ac:dyDescent="0.3">
      <c r="A209" s="274"/>
      <c r="B209" s="57" t="s">
        <v>205</v>
      </c>
      <c r="C209" s="104"/>
      <c r="D209" s="106"/>
    </row>
    <row r="210" spans="1:4" x14ac:dyDescent="0.3">
      <c r="A210" s="274"/>
      <c r="B210" s="57" t="s">
        <v>206</v>
      </c>
      <c r="C210" s="104"/>
      <c r="D210" s="106"/>
    </row>
    <row r="211" spans="1:4" x14ac:dyDescent="0.3">
      <c r="A211" s="274"/>
      <c r="B211" s="57" t="s">
        <v>207</v>
      </c>
      <c r="C211" s="104"/>
      <c r="D211" s="106"/>
    </row>
    <row r="212" spans="1:4" x14ac:dyDescent="0.3">
      <c r="A212" s="274"/>
      <c r="B212" s="57" t="s">
        <v>208</v>
      </c>
      <c r="C212" s="104"/>
      <c r="D212" s="106"/>
    </row>
    <row r="213" spans="1:4" x14ac:dyDescent="0.3">
      <c r="A213" s="274"/>
      <c r="B213" s="57" t="s">
        <v>209</v>
      </c>
      <c r="C213" s="104"/>
      <c r="D213" s="106"/>
    </row>
    <row r="214" spans="1:4" x14ac:dyDescent="0.3">
      <c r="A214" s="274"/>
      <c r="B214" s="57" t="s">
        <v>76</v>
      </c>
      <c r="C214" s="104"/>
      <c r="D214" s="106"/>
    </row>
    <row r="215" spans="1:4" x14ac:dyDescent="0.3">
      <c r="A215" s="274"/>
      <c r="B215" s="57" t="s">
        <v>210</v>
      </c>
      <c r="C215" s="104"/>
      <c r="D215" s="106"/>
    </row>
    <row r="216" spans="1:4" x14ac:dyDescent="0.3">
      <c r="A216" s="274"/>
      <c r="B216" s="57" t="s">
        <v>211</v>
      </c>
      <c r="C216" s="104"/>
      <c r="D216" s="106"/>
    </row>
    <row r="217" spans="1:4" x14ac:dyDescent="0.3">
      <c r="A217" s="274"/>
      <c r="B217" s="57" t="s">
        <v>212</v>
      </c>
      <c r="C217" s="104"/>
      <c r="D217" s="106"/>
    </row>
    <row r="218" spans="1:4" x14ac:dyDescent="0.3">
      <c r="A218" s="274"/>
      <c r="B218" s="57" t="s">
        <v>213</v>
      </c>
      <c r="C218" s="104"/>
      <c r="D218" s="106"/>
    </row>
    <row r="219" spans="1:4" x14ac:dyDescent="0.3">
      <c r="A219" s="274"/>
      <c r="B219" s="57" t="s">
        <v>214</v>
      </c>
      <c r="C219" s="104"/>
      <c r="D219" s="106"/>
    </row>
    <row r="220" spans="1:4" x14ac:dyDescent="0.3">
      <c r="A220" s="274"/>
      <c r="B220" s="57" t="s">
        <v>215</v>
      </c>
      <c r="C220" s="104"/>
      <c r="D220" s="106"/>
    </row>
    <row r="221" spans="1:4" x14ac:dyDescent="0.3">
      <c r="A221" s="274"/>
      <c r="B221" s="57" t="s">
        <v>216</v>
      </c>
      <c r="C221" s="104"/>
      <c r="D221" s="106"/>
    </row>
    <row r="222" spans="1:4" x14ac:dyDescent="0.3">
      <c r="A222" s="274"/>
      <c r="B222" s="57" t="s">
        <v>179</v>
      </c>
      <c r="C222" s="104"/>
      <c r="D222" s="106"/>
    </row>
    <row r="223" spans="1:4" x14ac:dyDescent="0.3">
      <c r="A223" s="274"/>
      <c r="B223" s="57" t="s">
        <v>217</v>
      </c>
      <c r="C223" s="104"/>
      <c r="D223" s="106"/>
    </row>
    <row r="224" spans="1:4" x14ac:dyDescent="0.3">
      <c r="A224" s="274"/>
      <c r="B224" s="57" t="s">
        <v>75</v>
      </c>
      <c r="C224" s="104"/>
      <c r="D224" s="106"/>
    </row>
    <row r="225" spans="1:4" ht="15.5" x14ac:dyDescent="0.3">
      <c r="A225" s="274"/>
      <c r="B225" s="59" t="s">
        <v>83</v>
      </c>
      <c r="C225" s="102"/>
      <c r="D225" s="107"/>
    </row>
    <row r="226" spans="1:4" x14ac:dyDescent="0.3">
      <c r="A226" s="274"/>
      <c r="B226" s="57" t="s">
        <v>147</v>
      </c>
      <c r="C226" s="104"/>
      <c r="D226" s="106"/>
    </row>
    <row r="227" spans="1:4" x14ac:dyDescent="0.3">
      <c r="A227" s="274"/>
      <c r="B227" s="57" t="s">
        <v>116</v>
      </c>
      <c r="C227" s="104"/>
      <c r="D227" s="106"/>
    </row>
    <row r="228" spans="1:4" x14ac:dyDescent="0.3">
      <c r="A228" s="274"/>
      <c r="B228" s="57" t="s">
        <v>181</v>
      </c>
      <c r="C228" s="104"/>
      <c r="D228" s="106"/>
    </row>
    <row r="229" spans="1:4" x14ac:dyDescent="0.3">
      <c r="A229" s="274"/>
      <c r="B229" s="57" t="s">
        <v>218</v>
      </c>
      <c r="C229" s="104"/>
      <c r="D229" s="106"/>
    </row>
    <row r="230" spans="1:4" x14ac:dyDescent="0.3">
      <c r="A230" s="274"/>
      <c r="B230" s="57" t="s">
        <v>219</v>
      </c>
      <c r="C230" s="104"/>
      <c r="D230" s="106"/>
    </row>
    <row r="231" spans="1:4" x14ac:dyDescent="0.3">
      <c r="A231" s="274"/>
      <c r="B231" s="57" t="s">
        <v>220</v>
      </c>
      <c r="C231" s="104"/>
      <c r="D231" s="106"/>
    </row>
    <row r="232" spans="1:4" ht="15.5" x14ac:dyDescent="0.3">
      <c r="A232" s="274"/>
      <c r="B232" s="207" t="s">
        <v>20</v>
      </c>
      <c r="C232" s="208"/>
      <c r="D232" s="209"/>
    </row>
    <row r="233" spans="1:4" ht="15.5" x14ac:dyDescent="0.3">
      <c r="A233" s="274"/>
      <c r="B233" s="59" t="s">
        <v>37</v>
      </c>
      <c r="C233" s="102"/>
      <c r="D233" s="107"/>
    </row>
    <row r="234" spans="1:4" x14ac:dyDescent="0.3">
      <c r="A234" s="274"/>
      <c r="B234" s="57" t="s">
        <v>221</v>
      </c>
      <c r="C234" s="104"/>
      <c r="D234" s="106"/>
    </row>
    <row r="235" spans="1:4" ht="28" x14ac:dyDescent="0.3">
      <c r="A235" s="274"/>
      <c r="B235" s="57" t="s">
        <v>222</v>
      </c>
      <c r="C235" s="104"/>
      <c r="D235" s="106"/>
    </row>
    <row r="236" spans="1:4" x14ac:dyDescent="0.3">
      <c r="A236" s="274"/>
      <c r="B236" s="57" t="s">
        <v>223</v>
      </c>
      <c r="C236" s="104"/>
      <c r="D236" s="106"/>
    </row>
    <row r="237" spans="1:4" x14ac:dyDescent="0.3">
      <c r="A237" s="274"/>
      <c r="B237" s="57" t="s">
        <v>224</v>
      </c>
      <c r="C237" s="104"/>
      <c r="D237" s="106"/>
    </row>
    <row r="238" spans="1:4" ht="28" x14ac:dyDescent="0.3">
      <c r="A238" s="274"/>
      <c r="B238" s="57" t="s">
        <v>225</v>
      </c>
      <c r="C238" s="104"/>
      <c r="D238" s="106"/>
    </row>
    <row r="239" spans="1:4" x14ac:dyDescent="0.3">
      <c r="A239" s="274"/>
      <c r="B239" s="57" t="s">
        <v>226</v>
      </c>
      <c r="C239" s="104"/>
      <c r="D239" s="106"/>
    </row>
    <row r="240" spans="1:4" x14ac:dyDescent="0.3">
      <c r="A240" s="274"/>
      <c r="B240" s="57" t="s">
        <v>227</v>
      </c>
      <c r="C240" s="104"/>
      <c r="D240" s="106"/>
    </row>
    <row r="241" spans="1:4" ht="28" x14ac:dyDescent="0.3">
      <c r="A241" s="274"/>
      <c r="B241" s="57" t="s">
        <v>228</v>
      </c>
      <c r="C241" s="104"/>
      <c r="D241" s="106"/>
    </row>
    <row r="242" spans="1:4" ht="15.5" x14ac:dyDescent="0.3">
      <c r="A242" s="274"/>
      <c r="B242" s="59" t="s">
        <v>58</v>
      </c>
      <c r="C242" s="102"/>
      <c r="D242" s="107"/>
    </row>
    <row r="243" spans="1:4" x14ac:dyDescent="0.3">
      <c r="A243" s="274"/>
      <c r="B243" s="57" t="s">
        <v>229</v>
      </c>
      <c r="C243" s="104"/>
      <c r="D243" s="106"/>
    </row>
    <row r="244" spans="1:4" x14ac:dyDescent="0.3">
      <c r="A244" s="274"/>
      <c r="B244" s="57" t="s">
        <v>230</v>
      </c>
      <c r="C244" s="104"/>
      <c r="D244" s="106"/>
    </row>
    <row r="245" spans="1:4" x14ac:dyDescent="0.3">
      <c r="A245" s="274"/>
      <c r="B245" s="57" t="s">
        <v>231</v>
      </c>
      <c r="C245" s="104"/>
      <c r="D245" s="106"/>
    </row>
    <row r="246" spans="1:4" x14ac:dyDescent="0.3">
      <c r="A246" s="274"/>
      <c r="B246" s="57" t="s">
        <v>232</v>
      </c>
      <c r="C246" s="104"/>
      <c r="D246" s="106"/>
    </row>
    <row r="247" spans="1:4" x14ac:dyDescent="0.3">
      <c r="A247" s="274"/>
      <c r="B247" s="57" t="s">
        <v>65</v>
      </c>
      <c r="C247" s="104"/>
      <c r="D247" s="106"/>
    </row>
    <row r="248" spans="1:4" ht="28" x14ac:dyDescent="0.3">
      <c r="A248" s="274"/>
      <c r="B248" s="57" t="s">
        <v>168</v>
      </c>
      <c r="C248" s="104"/>
      <c r="D248" s="106"/>
    </row>
    <row r="249" spans="1:4" ht="28" x14ac:dyDescent="0.3">
      <c r="A249" s="274"/>
      <c r="B249" s="57" t="s">
        <v>233</v>
      </c>
      <c r="C249" s="104"/>
      <c r="D249" s="106"/>
    </row>
    <row r="250" spans="1:4" x14ac:dyDescent="0.3">
      <c r="A250" s="274"/>
      <c r="B250" s="57" t="s">
        <v>234</v>
      </c>
      <c r="C250" s="104"/>
      <c r="D250" s="106"/>
    </row>
    <row r="251" spans="1:4" x14ac:dyDescent="0.3">
      <c r="A251" s="274"/>
      <c r="B251" s="57" t="s">
        <v>170</v>
      </c>
      <c r="C251" s="104"/>
      <c r="D251" s="106"/>
    </row>
    <row r="252" spans="1:4" x14ac:dyDescent="0.3">
      <c r="A252" s="274"/>
      <c r="B252" s="57" t="s">
        <v>235</v>
      </c>
      <c r="C252" s="104"/>
      <c r="D252" s="106"/>
    </row>
    <row r="253" spans="1:4" x14ac:dyDescent="0.3">
      <c r="A253" s="274"/>
      <c r="B253" s="57" t="s">
        <v>236</v>
      </c>
      <c r="C253" s="104"/>
      <c r="D253" s="106"/>
    </row>
    <row r="254" spans="1:4" x14ac:dyDescent="0.3">
      <c r="A254" s="274"/>
      <c r="B254" s="57" t="s">
        <v>237</v>
      </c>
      <c r="C254" s="104"/>
      <c r="D254" s="106"/>
    </row>
    <row r="255" spans="1:4" x14ac:dyDescent="0.3">
      <c r="A255" s="274"/>
      <c r="B255" s="57" t="s">
        <v>238</v>
      </c>
      <c r="C255" s="104"/>
      <c r="D255" s="106"/>
    </row>
    <row r="256" spans="1:4" x14ac:dyDescent="0.3">
      <c r="A256" s="274"/>
      <c r="B256" s="57" t="s">
        <v>172</v>
      </c>
      <c r="C256" s="104"/>
      <c r="D256" s="106"/>
    </row>
    <row r="257" spans="1:4" ht="28" x14ac:dyDescent="0.3">
      <c r="A257" s="274"/>
      <c r="B257" s="57" t="s">
        <v>239</v>
      </c>
      <c r="C257" s="104"/>
      <c r="D257" s="106"/>
    </row>
    <row r="258" spans="1:4" x14ac:dyDescent="0.3">
      <c r="A258" s="274"/>
      <c r="B258" s="57" t="s">
        <v>174</v>
      </c>
      <c r="C258" s="104"/>
      <c r="D258" s="106"/>
    </row>
    <row r="259" spans="1:4" x14ac:dyDescent="0.3">
      <c r="A259" s="274"/>
      <c r="B259" s="57" t="s">
        <v>97</v>
      </c>
      <c r="C259" s="104"/>
      <c r="D259" s="106"/>
    </row>
    <row r="260" spans="1:4" ht="15.5" x14ac:dyDescent="0.3">
      <c r="A260" s="274"/>
      <c r="B260" s="59" t="s">
        <v>63</v>
      </c>
      <c r="C260" s="102"/>
      <c r="D260" s="107"/>
    </row>
    <row r="261" spans="1:4" x14ac:dyDescent="0.3">
      <c r="A261" s="274"/>
      <c r="B261" s="57" t="s">
        <v>240</v>
      </c>
      <c r="C261" s="104"/>
      <c r="D261" s="106"/>
    </row>
    <row r="262" spans="1:4" x14ac:dyDescent="0.3">
      <c r="A262" s="274"/>
      <c r="B262" s="57" t="s">
        <v>241</v>
      </c>
      <c r="C262" s="104"/>
      <c r="D262" s="106"/>
    </row>
    <row r="263" spans="1:4" x14ac:dyDescent="0.3">
      <c r="A263" s="274"/>
      <c r="B263" s="57" t="s">
        <v>242</v>
      </c>
      <c r="C263" s="104"/>
      <c r="D263" s="106"/>
    </row>
    <row r="264" spans="1:4" x14ac:dyDescent="0.3">
      <c r="A264" s="274"/>
      <c r="B264" s="57" t="s">
        <v>142</v>
      </c>
      <c r="C264" s="104"/>
      <c r="D264" s="106"/>
    </row>
    <row r="265" spans="1:4" x14ac:dyDescent="0.3">
      <c r="A265" s="274"/>
      <c r="B265" s="57" t="s">
        <v>243</v>
      </c>
      <c r="C265" s="104"/>
      <c r="D265" s="106"/>
    </row>
    <row r="266" spans="1:4" x14ac:dyDescent="0.3">
      <c r="A266" s="274"/>
      <c r="B266" s="57" t="s">
        <v>244</v>
      </c>
      <c r="C266" s="104"/>
      <c r="D266" s="106"/>
    </row>
    <row r="267" spans="1:4" x14ac:dyDescent="0.3">
      <c r="A267" s="274"/>
      <c r="B267" s="57" t="s">
        <v>245</v>
      </c>
      <c r="C267" s="104"/>
      <c r="D267" s="106"/>
    </row>
    <row r="268" spans="1:4" x14ac:dyDescent="0.3">
      <c r="A268" s="274"/>
      <c r="B268" s="57" t="s">
        <v>179</v>
      </c>
      <c r="C268" s="104"/>
      <c r="D268" s="106"/>
    </row>
    <row r="269" spans="1:4" x14ac:dyDescent="0.3">
      <c r="A269" s="274"/>
      <c r="B269" s="57" t="s">
        <v>192</v>
      </c>
      <c r="C269" s="104"/>
      <c r="D269" s="106"/>
    </row>
    <row r="270" spans="1:4" x14ac:dyDescent="0.3">
      <c r="A270" s="274"/>
      <c r="B270" s="57" t="s">
        <v>217</v>
      </c>
      <c r="C270" s="104"/>
      <c r="D270" s="106"/>
    </row>
    <row r="271" spans="1:4" x14ac:dyDescent="0.3">
      <c r="A271" s="274"/>
      <c r="B271" s="57" t="s">
        <v>76</v>
      </c>
      <c r="C271" s="104"/>
      <c r="D271" s="106"/>
    </row>
    <row r="272" spans="1:4" x14ac:dyDescent="0.3">
      <c r="A272" s="274"/>
      <c r="B272" s="57" t="s">
        <v>75</v>
      </c>
      <c r="C272" s="104"/>
      <c r="D272" s="106"/>
    </row>
    <row r="273" spans="1:4" ht="15.5" x14ac:dyDescent="0.3">
      <c r="A273" s="274"/>
      <c r="B273" s="59" t="s">
        <v>83</v>
      </c>
      <c r="C273" s="102"/>
      <c r="D273" s="107"/>
    </row>
    <row r="274" spans="1:4" x14ac:dyDescent="0.3">
      <c r="A274" s="274"/>
      <c r="B274" s="57" t="s">
        <v>147</v>
      </c>
      <c r="C274" s="104"/>
      <c r="D274" s="106"/>
    </row>
    <row r="275" spans="1:4" x14ac:dyDescent="0.3">
      <c r="A275" s="274"/>
      <c r="B275" s="57" t="s">
        <v>116</v>
      </c>
      <c r="C275" s="104"/>
      <c r="D275" s="106"/>
    </row>
    <row r="276" spans="1:4" x14ac:dyDescent="0.3">
      <c r="A276" s="274"/>
      <c r="B276" s="57" t="s">
        <v>246</v>
      </c>
      <c r="C276" s="104"/>
      <c r="D276" s="106"/>
    </row>
    <row r="277" spans="1:4" x14ac:dyDescent="0.3">
      <c r="A277" s="274"/>
      <c r="B277" s="57" t="s">
        <v>181</v>
      </c>
      <c r="C277" s="104"/>
      <c r="D277" s="106"/>
    </row>
    <row r="278" spans="1:4" x14ac:dyDescent="0.3">
      <c r="A278" s="274"/>
      <c r="B278" s="57" t="s">
        <v>247</v>
      </c>
      <c r="C278" s="104"/>
      <c r="D278" s="106"/>
    </row>
    <row r="279" spans="1:4" ht="14.5" thickBot="1" x14ac:dyDescent="0.35">
      <c r="A279" s="275"/>
      <c r="B279" s="63" t="s">
        <v>248</v>
      </c>
      <c r="C279" s="109"/>
      <c r="D279" s="110"/>
    </row>
  </sheetData>
  <mergeCells count="8">
    <mergeCell ref="A137:A279"/>
    <mergeCell ref="A5:A136"/>
    <mergeCell ref="A2:A3"/>
    <mergeCell ref="Q1:S1"/>
    <mergeCell ref="P2:P3"/>
    <mergeCell ref="B2:B3"/>
    <mergeCell ref="A1:D1"/>
    <mergeCell ref="F1:I1"/>
  </mergeCells>
  <conditionalFormatting sqref="B5:B279">
    <cfRule type="containsText" dxfId="50" priority="1" operator="containsText" text="Testing and evaluating">
      <formula>NOT(ISERROR(SEARCH("Testing and evaluating",B5)))</formula>
    </cfRule>
    <cfRule type="containsText" dxfId="49" priority="2" operator="containsText" text="Researching and planning">
      <formula>NOT(ISERROR(SEARCH("Researching and planning",B5)))</formula>
    </cfRule>
    <cfRule type="containsText" dxfId="48" priority="3" operator="containsText" text="Producing and implementing">
      <formula>NOT(ISERROR(SEARCH("Producing and implementing",B5)))</formula>
    </cfRule>
    <cfRule type="containsText" dxfId="47" priority="4" operator="containsText" text="Identifying and defining">
      <formula>NOT(ISERROR(SEARCH("Identifying and defining",B5)))</formula>
    </cfRule>
  </conditionalFormatting>
  <conditionalFormatting sqref="E1:E48 E50:E90 E92:E1048576">
    <cfRule type="containsText" dxfId="46" priority="54" operator="containsText" text="Software development">
      <formula>NOT(ISERROR(SEARCH("Software development",E1)))</formula>
    </cfRule>
  </conditionalFormatting>
  <conditionalFormatting sqref="F5:F16 F32:F431">
    <cfRule type="containsText" dxfId="45" priority="91" operator="containsText" text="Researching and planning">
      <formula>NOT(ISERROR(SEARCH("Researching and planning",F5)))</formula>
    </cfRule>
    <cfRule type="containsText" dxfId="44" priority="90" operator="containsText" text="Producing and implementing">
      <formula>NOT(ISERROR(SEARCH("Producing and implementing",F5)))</formula>
    </cfRule>
    <cfRule type="containsText" dxfId="43" priority="89" operator="containsText" text="Testing and evaluating">
      <formula>NOT(ISERROR(SEARCH("Testing and evaluating",F5)))</formula>
    </cfRule>
    <cfRule type="containsText" dxfId="42" priority="92" operator="containsText" text="Identifying and defining">
      <formula>NOT(ISERROR(SEARCH("Identifying and defining",F5)))</formula>
    </cfRule>
  </conditionalFormatting>
  <conditionalFormatting sqref="F46">
    <cfRule type="containsText" dxfId="41" priority="100" operator="containsText" text="Identifying and defining">
      <formula>NOT(ISERROR(SEARCH("Identifying and defining",F46)))</formula>
    </cfRule>
    <cfRule type="containsText" dxfId="40" priority="99" operator="containsText" text="Producing and implementing">
      <formula>NOT(ISERROR(SEARCH("Producing and implementing",F46)))</formula>
    </cfRule>
    <cfRule type="containsText" dxfId="39" priority="98" operator="containsText" text="Researching and planning">
      <formula>NOT(ISERROR(SEARCH("Researching and planning",F46)))</formula>
    </cfRule>
    <cfRule type="containsText" dxfId="38" priority="97" operator="containsText" text="Testing and evaluating">
      <formula>NOT(ISERROR(SEARCH("Testing and evaluating",F46)))</formula>
    </cfRule>
  </conditionalFormatting>
  <conditionalFormatting sqref="F78">
    <cfRule type="containsText" dxfId="37" priority="94" operator="containsText" text="Researching and planning">
      <formula>NOT(ISERROR(SEARCH("Researching and planning",F78)))</formula>
    </cfRule>
    <cfRule type="containsText" dxfId="36" priority="93" operator="containsText" text="Testing and evaluating">
      <formula>NOT(ISERROR(SEARCH("Testing and evaluating",F78)))</formula>
    </cfRule>
    <cfRule type="containsText" dxfId="35" priority="95" operator="containsText" text="Producing and implementing">
      <formula>NOT(ISERROR(SEARCH("Producing and implementing",F78)))</formula>
    </cfRule>
    <cfRule type="containsText" dxfId="34" priority="96" operator="containsText" text="Identifying and defining">
      <formula>NOT(ISERROR(SEARCH("Identifying and defining",F78)))</formula>
    </cfRule>
  </conditionalFormatting>
  <conditionalFormatting sqref="J5:J72">
    <cfRule type="containsText" dxfId="33" priority="53" operator="containsText" text="Software development">
      <formula>NOT(ISERROR(SEARCH("Software development",J5)))</formula>
    </cfRule>
  </conditionalFormatting>
  <conditionalFormatting sqref="K5:K431">
    <cfRule type="containsText" dxfId="32" priority="76" operator="containsText" text="Identifying and defining">
      <formula>NOT(ISERROR(SEARCH("Identifying and defining",K5)))</formula>
    </cfRule>
    <cfRule type="containsText" dxfId="31" priority="73" operator="containsText" text="Testing and evaluating">
      <formula>NOT(ISERROR(SEARCH("Testing and evaluating",K5)))</formula>
    </cfRule>
    <cfRule type="containsText" dxfId="30" priority="74" operator="containsText" text="Producing and implementing">
      <formula>NOT(ISERROR(SEARCH("Producing and implementing",K5)))</formula>
    </cfRule>
    <cfRule type="containsText" dxfId="29" priority="75" operator="containsText" text="Researching and planning">
      <formula>NOT(ISERROR(SEARCH("Researching and planning",K5)))</formula>
    </cfRule>
  </conditionalFormatting>
  <conditionalFormatting sqref="K20">
    <cfRule type="containsText" dxfId="28" priority="88" operator="containsText" text="Identifying and defining">
      <formula>NOT(ISERROR(SEARCH("Identifying and defining",K20)))</formula>
    </cfRule>
    <cfRule type="containsText" dxfId="27" priority="87" operator="containsText" text="Producing and implementing">
      <formula>NOT(ISERROR(SEARCH("Producing and implementing",K20)))</formula>
    </cfRule>
    <cfRule type="containsText" dxfId="26" priority="86" operator="containsText" text="Researching and planning">
      <formula>NOT(ISERROR(SEARCH("Researching and planning",K20)))</formula>
    </cfRule>
    <cfRule type="containsText" dxfId="25" priority="85" operator="containsText" text="Testing and evaluating">
      <formula>NOT(ISERROR(SEARCH("Testing and evaluating",K20)))</formula>
    </cfRule>
  </conditionalFormatting>
  <conditionalFormatting sqref="K46">
    <cfRule type="containsText" dxfId="24" priority="84" operator="containsText" text="Identifying and defining">
      <formula>NOT(ISERROR(SEARCH("Identifying and defining",K46)))</formula>
    </cfRule>
    <cfRule type="containsText" dxfId="23" priority="81" operator="containsText" text="Testing and evaluating">
      <formula>NOT(ISERROR(SEARCH("Testing and evaluating",K46)))</formula>
    </cfRule>
    <cfRule type="containsText" dxfId="22" priority="82" operator="containsText" text="Researching and planning">
      <formula>NOT(ISERROR(SEARCH("Researching and planning",K46)))</formula>
    </cfRule>
    <cfRule type="containsText" dxfId="21" priority="83" operator="containsText" text="Producing and implementing">
      <formula>NOT(ISERROR(SEARCH("Producing and implementing",K46)))</formula>
    </cfRule>
  </conditionalFormatting>
  <conditionalFormatting sqref="K78">
    <cfRule type="containsText" dxfId="20" priority="80" operator="containsText" text="Identifying and defining">
      <formula>NOT(ISERROR(SEARCH("Identifying and defining",K78)))</formula>
    </cfRule>
    <cfRule type="containsText" dxfId="19" priority="79" operator="containsText" text="Producing and implementing">
      <formula>NOT(ISERROR(SEARCH("Producing and implementing",K78)))</formula>
    </cfRule>
    <cfRule type="containsText" dxfId="18" priority="77" operator="containsText" text="Testing and evaluating">
      <formula>NOT(ISERROR(SEARCH("Testing and evaluating",K78)))</formula>
    </cfRule>
    <cfRule type="containsText" dxfId="17" priority="78" operator="containsText" text="Researching and planning">
      <formula>NOT(ISERROR(SEARCH("Researching and planning",K78)))</formula>
    </cfRule>
  </conditionalFormatting>
  <conditionalFormatting sqref="O1:O1048576">
    <cfRule type="containsText" dxfId="16" priority="52" operator="containsText" text="Software development">
      <formula>NOT(ISERROR(SEARCH("Software development",O1)))</formula>
    </cfRule>
  </conditionalFormatting>
  <conditionalFormatting sqref="P5:P431">
    <cfRule type="containsText" dxfId="15" priority="57" operator="containsText" text="Testing and evaluating">
      <formula>NOT(ISERROR(SEARCH("Testing and evaluating",P5)))</formula>
    </cfRule>
    <cfRule type="containsText" dxfId="14" priority="58" operator="containsText" text="Producing and implementing">
      <formula>NOT(ISERROR(SEARCH("Producing and implementing",P5)))</formula>
    </cfRule>
    <cfRule type="containsText" dxfId="13" priority="59" operator="containsText" text="Researching and planning">
      <formula>NOT(ISERROR(SEARCH("Researching and planning",P5)))</formula>
    </cfRule>
    <cfRule type="containsText" dxfId="12" priority="60" operator="containsText" text="Identifying and defining">
      <formula>NOT(ISERROR(SEARCH("Identifying and defining",P5)))</formula>
    </cfRule>
  </conditionalFormatting>
  <conditionalFormatting sqref="P20">
    <cfRule type="containsText" dxfId="11" priority="72" operator="containsText" text="Identifying and defining">
      <formula>NOT(ISERROR(SEARCH("Identifying and defining",P20)))</formula>
    </cfRule>
    <cfRule type="containsText" dxfId="10" priority="71" operator="containsText" text="Producing and implementing">
      <formula>NOT(ISERROR(SEARCH("Producing and implementing",P20)))</formula>
    </cfRule>
    <cfRule type="containsText" dxfId="9" priority="70" operator="containsText" text="Researching and planning">
      <formula>NOT(ISERROR(SEARCH("Researching and planning",P20)))</formula>
    </cfRule>
    <cfRule type="containsText" dxfId="8" priority="69" operator="containsText" text="Testing and evaluating">
      <formula>NOT(ISERROR(SEARCH("Testing and evaluating",P20)))</formula>
    </cfRule>
  </conditionalFormatting>
  <conditionalFormatting sqref="P46">
    <cfRule type="containsText" dxfId="7" priority="66" operator="containsText" text="Researching and planning">
      <formula>NOT(ISERROR(SEARCH("Researching and planning",P46)))</formula>
    </cfRule>
    <cfRule type="containsText" dxfId="6" priority="65" operator="containsText" text="Testing and evaluating">
      <formula>NOT(ISERROR(SEARCH("Testing and evaluating",P46)))</formula>
    </cfRule>
    <cfRule type="containsText" dxfId="5" priority="68" operator="containsText" text="Identifying and defining">
      <formula>NOT(ISERROR(SEARCH("Identifying and defining",P46)))</formula>
    </cfRule>
    <cfRule type="containsText" dxfId="4" priority="67" operator="containsText" text="Producing and implementing">
      <formula>NOT(ISERROR(SEARCH("Producing and implementing",P46)))</formula>
    </cfRule>
  </conditionalFormatting>
  <conditionalFormatting sqref="P78">
    <cfRule type="containsText" dxfId="3" priority="61" operator="containsText" text="Testing and evaluating">
      <formula>NOT(ISERROR(SEARCH("Testing and evaluating",P78)))</formula>
    </cfRule>
    <cfRule type="containsText" dxfId="2" priority="62" operator="containsText" text="Researching and planning">
      <formula>NOT(ISERROR(SEARCH("Researching and planning",P78)))</formula>
    </cfRule>
    <cfRule type="containsText" dxfId="1" priority="64" operator="containsText" text="Identifying and defining">
      <formula>NOT(ISERROR(SEARCH("Identifying and defining",P78)))</formula>
    </cfRule>
    <cfRule type="containsText" dxfId="0" priority="63" operator="containsText" text="Producing and implementing">
      <formula>NOT(ISERROR(SEARCH("Producing and implementing",P78)))</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5603C672-DACF-437B-B2BB-5CFE68607FFF}">
          <x14:formula1>
            <xm:f>'Dropdown data'!$F$3:$F$6</xm:f>
          </x14:formula1>
          <xm:sqref>C24:C42 C6:C17 C19:C22</xm:sqref>
        </x14:dataValidation>
        <x14:dataValidation type="list" allowBlank="1" showInputMessage="1" showErrorMessage="1" xr:uid="{860C9CAE-051B-4908-B211-9DD57670127F}">
          <x14:formula1>
            <xm:f>'Dropdown data'!$B$3:$B$4</xm:f>
          </x14:formula1>
          <xm:sqref>D233:D610 D51:D90 D92:D178 D180:D231 D6:D48</xm:sqref>
        </x14:dataValidation>
        <x14:dataValidation type="list" allowBlank="1" showInputMessage="1" showErrorMessage="1" xr:uid="{E70891F1-DB49-4168-B9E2-60CA391A24A0}">
          <x14:formula1>
            <xm:f>'Dropdown data'!$D$3:$D$12</xm:f>
          </x14:formula1>
          <xm:sqref>F3:I13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8C212-0B34-4995-A021-07AB7F1E70F9}">
  <dimension ref="A1:A3"/>
  <sheetViews>
    <sheetView showRowColHeaders="0" workbookViewId="0">
      <selection activeCell="A11" sqref="A11"/>
    </sheetView>
  </sheetViews>
  <sheetFormatPr defaultRowHeight="17" x14ac:dyDescent="0.45"/>
  <cols>
    <col min="1" max="1" width="87.5703125" customWidth="1"/>
  </cols>
  <sheetData>
    <row r="1" spans="1:1" ht="64.5" customHeight="1" x14ac:dyDescent="0.45">
      <c r="A1" s="193" t="s">
        <v>268</v>
      </c>
    </row>
    <row r="2" spans="1:1" ht="42" customHeight="1" x14ac:dyDescent="0.45">
      <c r="A2" s="194" t="s">
        <v>269</v>
      </c>
    </row>
    <row r="3" spans="1:1" ht="72.75" customHeight="1" x14ac:dyDescent="0.45">
      <c r="A3" s="193" t="s">
        <v>270</v>
      </c>
    </row>
  </sheetData>
  <hyperlinks>
    <hyperlink ref="A2" r:id="rId1" display="https://educationstandards.nsw.edu.au/wps/portal/nesa/mini-footer/copyright" xr:uid="{D0F3663A-500E-4B27-8A26-313A3C0469A2}"/>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52267-6B2A-4BBC-A73D-FA1433C5E875}">
  <dimension ref="A1:A25"/>
  <sheetViews>
    <sheetView showRowColHeaders="0" zoomScaleNormal="100" workbookViewId="0">
      <selection activeCell="C10" sqref="C10"/>
    </sheetView>
  </sheetViews>
  <sheetFormatPr defaultRowHeight="17" x14ac:dyDescent="0.45"/>
  <cols>
    <col min="1" max="1" width="100.78515625" customWidth="1"/>
  </cols>
  <sheetData>
    <row r="1" spans="1:1" ht="46.5" customHeight="1" x14ac:dyDescent="0.45">
      <c r="A1" s="195" t="s">
        <v>271</v>
      </c>
    </row>
    <row r="2" spans="1:1" ht="51.75" customHeight="1" x14ac:dyDescent="0.45">
      <c r="A2" s="196" t="s">
        <v>272</v>
      </c>
    </row>
    <row r="3" spans="1:1" ht="51" customHeight="1" x14ac:dyDescent="0.45">
      <c r="A3" s="197" t="s">
        <v>273</v>
      </c>
    </row>
    <row r="4" spans="1:1" ht="39.75" customHeight="1" x14ac:dyDescent="0.45">
      <c r="A4" s="198" t="e" vm="1">
        <v>#VALUE!</v>
      </c>
    </row>
    <row r="5" spans="1:1" ht="41.25" customHeight="1" x14ac:dyDescent="0.45">
      <c r="A5" s="199" t="s">
        <v>274</v>
      </c>
    </row>
    <row r="6" spans="1:1" ht="24" customHeight="1" x14ac:dyDescent="0.45">
      <c r="A6" s="199" t="s">
        <v>275</v>
      </c>
    </row>
    <row r="7" spans="1:1" ht="29.25" customHeight="1" x14ac:dyDescent="0.45">
      <c r="A7" s="199" t="s">
        <v>276</v>
      </c>
    </row>
    <row r="8" spans="1:1" ht="24" customHeight="1" x14ac:dyDescent="0.45">
      <c r="A8" s="200" t="s">
        <v>277</v>
      </c>
    </row>
    <row r="9" spans="1:1" ht="28" x14ac:dyDescent="0.45">
      <c r="A9" s="200" t="s">
        <v>278</v>
      </c>
    </row>
    <row r="10" spans="1:1" ht="41.25" customHeight="1" x14ac:dyDescent="0.45">
      <c r="A10" s="201" t="s">
        <v>279</v>
      </c>
    </row>
    <row r="11" spans="1:1" ht="60.75" customHeight="1" x14ac:dyDescent="0.45">
      <c r="A11" s="193" t="s">
        <v>280</v>
      </c>
    </row>
    <row r="12" spans="1:1" ht="82.5" customHeight="1" x14ac:dyDescent="0.45">
      <c r="A12" s="202" t="s">
        <v>281</v>
      </c>
    </row>
    <row r="13" spans="1:1" x14ac:dyDescent="0.45">
      <c r="A13" s="203"/>
    </row>
    <row r="14" spans="1:1" x14ac:dyDescent="0.45">
      <c r="A14" s="203"/>
    </row>
    <row r="15" spans="1:1" x14ac:dyDescent="0.45">
      <c r="A15" s="203"/>
    </row>
    <row r="16" spans="1:1" x14ac:dyDescent="0.45">
      <c r="A16" s="203"/>
    </row>
    <row r="17" spans="1:1" x14ac:dyDescent="0.45">
      <c r="A17" s="203"/>
    </row>
    <row r="18" spans="1:1" x14ac:dyDescent="0.45">
      <c r="A18" s="203"/>
    </row>
    <row r="19" spans="1:1" x14ac:dyDescent="0.45">
      <c r="A19" s="203"/>
    </row>
    <row r="20" spans="1:1" x14ac:dyDescent="0.45">
      <c r="A20" s="203"/>
    </row>
    <row r="21" spans="1:1" x14ac:dyDescent="0.45">
      <c r="A21" s="203"/>
    </row>
    <row r="22" spans="1:1" x14ac:dyDescent="0.45">
      <c r="A22" s="203"/>
    </row>
    <row r="23" spans="1:1" x14ac:dyDescent="0.45">
      <c r="A23" s="203"/>
    </row>
    <row r="24" spans="1:1" x14ac:dyDescent="0.45">
      <c r="A24" s="203"/>
    </row>
    <row r="25" spans="1:1" x14ac:dyDescent="0.45">
      <c r="A25" s="203"/>
    </row>
  </sheetData>
  <hyperlinks>
    <hyperlink ref="A3" r:id="rId1" display="https://creativecommons.org/licenses/by/4.0/" xr:uid="{7CA45A23-2CF6-40DC-BECF-6FA99DCFDDA9}"/>
    <hyperlink ref="A4" r:id="rId2" display="https://creativecommons.org/licenses/by/4.0/" xr:uid="{DD83CEF7-1D28-4D73-A223-D6D4801282FA}"/>
  </hyperlinks>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550904603AA64982DCAA86C5CFC06E" ma:contentTypeVersion="31" ma:contentTypeDescription="Create a new document." ma:contentTypeScope="" ma:versionID="9688e37b2af58268cd21140b8063bd69">
  <xsd:schema xmlns:xsd="http://www.w3.org/2001/XMLSchema" xmlns:xs="http://www.w3.org/2001/XMLSchema" xmlns:p="http://schemas.microsoft.com/office/2006/metadata/properties" xmlns:ns2="7e763d47-3c66-4c58-9425-1477fd3ccd1e" xmlns:ns3="60129b06-f64b-40a8-96e2-c5b2f86112b1" targetNamespace="http://schemas.microsoft.com/office/2006/metadata/properties" ma:root="true" ma:fieldsID="3bfa7b24e970bd6c4c2e6a1c402160d7" ns2:_="" ns3:_="">
    <xsd:import namespace="7e763d47-3c66-4c58-9425-1477fd3ccd1e"/>
    <xsd:import namespace="60129b06-f64b-40a8-96e2-c5b2f86112b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Writingpod" minOccurs="0"/>
                <xsd:element ref="ns2:Designanddevelopment" minOccurs="0"/>
                <xsd:element ref="ns2:FeedbackfromNSWMS" minOccurs="0"/>
                <xsd:element ref="ns2:Contentediting" minOccurs="0"/>
                <xsd:element ref="ns2:Projectleadreview" minOccurs="0"/>
                <xsd:element ref="ns2:Workstreamleadendorsement" minOccurs="0"/>
                <xsd:element ref="ns2:Digitalsupport" minOccurs="0"/>
                <xsd:element ref="ns2:StoredinTRIM" minOccurs="0"/>
                <xsd:element ref="ns2:Published" minOccurs="0"/>
                <xsd:element ref="ns2:Resourcedrop"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element ref="ns2:Addedtoexc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763d47-3c66-4c58-9425-1477fd3ccd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Writingpod" ma:index="20" nillable="true" ma:displayName="Writing pod" ma:format="Dropdown" ma:list="UserInfo" ma:SharePointGroup="0" ma:internalName="Writingpod">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signanddevelopment" ma:index="21" nillable="true" ma:displayName="Design and development" ma:format="Dropdown" ma:internalName="Designanddevelopment">
      <xsd:simpleType>
        <xsd:restriction base="dms:Choice">
          <xsd:enumeration value="Not yet started"/>
          <xsd:enumeration value="In progress"/>
          <xsd:enumeration value="Complete"/>
        </xsd:restriction>
      </xsd:simpleType>
    </xsd:element>
    <xsd:element name="FeedbackfromNSWMS" ma:index="22" nillable="true" ma:displayName="Feedback from NSWMS" ma:description="Have leaders Michelle and Ayesha provided input?" ma:format="Dropdown" ma:internalName="FeedbackfromNSWMS">
      <xsd:simpleType>
        <xsd:restriction base="dms:Choice">
          <xsd:enumeration value="Not yet requested"/>
          <xsd:enumeration value="Request submitted"/>
          <xsd:enumeration value="Feedback received"/>
        </xsd:restriction>
      </xsd:simpleType>
    </xsd:element>
    <xsd:element name="Contentediting" ma:index="23" nillable="true" ma:displayName="Content editing" ma:description="Has unit content been edited by Senior Editor (R. Kilroy)?" ma:format="Dropdown" ma:internalName="Contentediting">
      <xsd:simpleType>
        <xsd:restriction base="dms:Choice">
          <xsd:enumeration value="Not yet requested"/>
          <xsd:enumeration value="Request submitted"/>
          <xsd:enumeration value="Editing complete"/>
        </xsd:restriction>
      </xsd:simpleType>
    </xsd:element>
    <xsd:element name="Projectleadreview" ma:index="24" nillable="true" ma:displayName="Project lead review" ma:description="Have project leads (H. Laverick and R. Cheal) reviewed the unit?" ma:format="Dropdown" ma:internalName="Projectleadreview">
      <xsd:simpleType>
        <xsd:restriction base="dms:Choice">
          <xsd:enumeration value="Not yet requested"/>
          <xsd:enumeration value="Request submitted"/>
          <xsd:enumeration value="Review complete"/>
        </xsd:restriction>
      </xsd:simpleType>
    </xsd:element>
    <xsd:element name="Workstreamleadendorsement" ma:index="25" nillable="true" ma:displayName="Workstream lead endorsement" ma:description="Has J. Hoffman endorsed the unit?" ma:format="Dropdown" ma:internalName="Workstreamleadendorsement">
      <xsd:simpleType>
        <xsd:restriction base="dms:Choice">
          <xsd:enumeration value="Not yet submitted"/>
          <xsd:enumeration value="Request submitted"/>
          <xsd:enumeration value="Endorsement complete"/>
        </xsd:restriction>
      </xsd:simpleType>
    </xsd:element>
    <xsd:element name="Digitalsupport" ma:index="26" nillable="true" ma:displayName="Digital support" ma:format="Dropdown" ma:internalName="Digitalsupport">
      <xsd:simpleType>
        <xsd:restriction base="dms:Choice">
          <xsd:enumeration value="Not yet submitted"/>
          <xsd:enumeration value="Request submitted (by project manager)"/>
          <xsd:enumeration value="Digital support complete"/>
        </xsd:restriction>
      </xsd:simpleType>
    </xsd:element>
    <xsd:element name="StoredinTRIM" ma:index="27" nillable="true" ma:displayName="Stored in TRIM" ma:format="Dropdown" ma:internalName="StoredinTRIM">
      <xsd:simpleType>
        <xsd:restriction base="dms:Choice">
          <xsd:enumeration value="Yes"/>
          <xsd:enumeration value="No"/>
        </xsd:restriction>
      </xsd:simpleType>
    </xsd:element>
    <xsd:element name="Published" ma:index="28" nillable="true" ma:displayName="Published" ma:format="Dropdown" ma:internalName="Published">
      <xsd:simpleType>
        <xsd:restriction base="dms:Choice">
          <xsd:enumeration value="Yes"/>
          <xsd:enumeration value="No"/>
        </xsd:restriction>
      </xsd:simpleType>
    </xsd:element>
    <xsd:element name="Resourcedrop" ma:index="29" nillable="true" ma:displayName="Drop week" ma:format="Dropdown" ma:internalName="Resourcedrop">
      <xsd:simpleType>
        <xsd:restriction base="dms:Choice">
          <xsd:enumeration value="T1, W1"/>
          <xsd:enumeration value="T1, W3"/>
          <xsd:enumeration value="T1, W7"/>
          <xsd:enumeration value="T1, W10"/>
          <xsd:enumeration value="T2, W1"/>
          <xsd:enumeration value="T2, W3"/>
          <xsd:enumeration value="T2, W7"/>
          <xsd:enumeration value="T2, W10"/>
          <xsd:enumeration value="T3, W1"/>
          <xsd:enumeration value="T3, W3"/>
          <xsd:enumeration value="T3, W7"/>
          <xsd:enumeration value="T3, W10"/>
          <xsd:enumeration value="T4, W1"/>
          <xsd:enumeration value="T4, W3"/>
          <xsd:enumeration value="T4, W7"/>
          <xsd:enumeration value="T4, W10"/>
        </xsd:restriction>
      </xsd:simpleType>
    </xsd:element>
    <xsd:element name="lcf76f155ced4ddcb4097134ff3c332f" ma:index="31" nillable="true" ma:taxonomy="true" ma:internalName="lcf76f155ced4ddcb4097134ff3c332f" ma:taxonomyFieldName="MediaServiceImageTags" ma:displayName="Image Tags" ma:readOnly="false" ma:fieldId="{5cf76f15-5ced-4ddc-b409-7134ff3c332f}" ma:taxonomyMulti="true" ma:sspId="51f47cd6-212f-4ea2-b6af-f1d1e47bdba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3" nillable="true" ma:displayName="MediaServiceObjectDetectorVersions" ma:description="" ma:hidden="true" ma:indexed="true" ma:internalName="MediaServiceObjectDetectorVersions" ma:readOnly="true">
      <xsd:simpleType>
        <xsd:restriction base="dms:Text"/>
      </xsd:simpleType>
    </xsd:element>
    <xsd:element name="MediaServiceLocation" ma:index="34" nillable="true" ma:displayName="Location" ma:description="" ma:indexed="true" ma:internalName="MediaServiceLocation" ma:readOnly="true">
      <xsd:simpleType>
        <xsd:restriction base="dms:Text"/>
      </xsd:simpleType>
    </xsd:element>
    <xsd:element name="MediaServiceSearchProperties" ma:index="35" nillable="true" ma:displayName="MediaServiceSearchProperties" ma:hidden="true" ma:internalName="MediaServiceSearchProperties" ma:readOnly="true">
      <xsd:simpleType>
        <xsd:restriction base="dms:Note"/>
      </xsd:simpleType>
    </xsd:element>
    <xsd:element name="Addedtoexcel" ma:index="36" nillable="true" ma:displayName="Added to excel" ma:format="Dropdown" ma:internalName="Addedtoexcel">
      <xsd:simpleType>
        <xsd:restriction base="dms:Choice">
          <xsd:enumeration value="Yes"/>
        </xsd:restriction>
      </xsd:simpleType>
    </xsd:element>
  </xsd:schema>
  <xsd:schema xmlns:xsd="http://www.w3.org/2001/XMLSchema" xmlns:xs="http://www.w3.org/2001/XMLSchema" xmlns:dms="http://schemas.microsoft.com/office/2006/documentManagement/types" xmlns:pc="http://schemas.microsoft.com/office/infopath/2007/PartnerControls" targetNamespace="60129b06-f64b-40a8-96e2-c5b2f86112b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32" nillable="true" ma:displayName="Taxonomy Catch All Column" ma:hidden="true" ma:list="{d14652b1-c484-4c0c-a021-a754efd78e11}" ma:internalName="TaxCatchAll" ma:showField="CatchAllData" ma:web="60129b06-f64b-40a8-96e2-c5b2f86112b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0129b06-f64b-40a8-96e2-c5b2f86112b1" xsi:nil="true"/>
    <lcf76f155ced4ddcb4097134ff3c332f xmlns="7e763d47-3c66-4c58-9425-1477fd3ccd1e">
      <Terms xmlns="http://schemas.microsoft.com/office/infopath/2007/PartnerControls"/>
    </lcf76f155ced4ddcb4097134ff3c332f>
    <Projectleadreview xmlns="7e763d47-3c66-4c58-9425-1477fd3ccd1e" xsi:nil="true"/>
    <Workstreamleadendorsement xmlns="7e763d47-3c66-4c58-9425-1477fd3ccd1e" xsi:nil="true"/>
    <Digitalsupport xmlns="7e763d47-3c66-4c58-9425-1477fd3ccd1e" xsi:nil="true"/>
    <Addedtoexcel xmlns="7e763d47-3c66-4c58-9425-1477fd3ccd1e" xsi:nil="true"/>
    <Writingpod xmlns="7e763d47-3c66-4c58-9425-1477fd3ccd1e">
      <UserInfo>
        <DisplayName/>
        <AccountId xsi:nil="true"/>
        <AccountType/>
      </UserInfo>
    </Writingpod>
    <FeedbackfromNSWMS xmlns="7e763d47-3c66-4c58-9425-1477fd3ccd1e" xsi:nil="true"/>
    <Resourcedrop xmlns="7e763d47-3c66-4c58-9425-1477fd3ccd1e" xsi:nil="true"/>
    <Designanddevelopment xmlns="7e763d47-3c66-4c58-9425-1477fd3ccd1e" xsi:nil="true"/>
    <StoredinTRIM xmlns="7e763d47-3c66-4c58-9425-1477fd3ccd1e" xsi:nil="true"/>
    <Contentediting xmlns="7e763d47-3c66-4c58-9425-1477fd3ccd1e" xsi:nil="true"/>
    <Published xmlns="7e763d47-3c66-4c58-9425-1477fd3ccd1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EE943E-BB4E-46FB-AE4A-519557E2DA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763d47-3c66-4c58-9425-1477fd3ccd1e"/>
    <ds:schemaRef ds:uri="60129b06-f64b-40a8-96e2-c5b2f86112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CA9B5A4-A116-4271-95E4-AD220473705E}">
  <ds:schemaRefs>
    <ds:schemaRef ds:uri="http://schemas.microsoft.com/office/2006/documentManagement/types"/>
    <ds:schemaRef ds:uri="http://purl.org/dc/elements/1.1/"/>
    <ds:schemaRef ds:uri="7e763d47-3c66-4c58-9425-1477fd3ccd1e"/>
    <ds:schemaRef ds:uri="http://schemas.microsoft.com/office/infopath/2007/PartnerControls"/>
    <ds:schemaRef ds:uri="http://purl.org/dc/dcmitype/"/>
    <ds:schemaRef ds:uri="http://www.w3.org/XML/1998/namespace"/>
    <ds:schemaRef ds:uri="http://schemas.microsoft.com/office/2006/metadata/properties"/>
    <ds:schemaRef ds:uri="http://schemas.openxmlformats.org/package/2006/metadata/core-properties"/>
    <ds:schemaRef ds:uri="60129b06-f64b-40a8-96e2-c5b2f86112b1"/>
    <ds:schemaRef ds:uri="http://purl.org/dc/terms/"/>
  </ds:schemaRefs>
</ds:datastoreItem>
</file>

<file path=customXml/itemProps3.xml><?xml version="1.0" encoding="utf-8"?>
<ds:datastoreItem xmlns:ds="http://schemas.openxmlformats.org/officeDocument/2006/customXml" ds:itemID="{105BB3FF-73CC-457F-A635-058271DD93B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Introduction</vt:lpstr>
      <vt:lpstr>Instructions for use</vt:lpstr>
      <vt:lpstr>Dashboard - Outcome mapping</vt:lpstr>
      <vt:lpstr>Dashboard - Single focus areas</vt:lpstr>
      <vt:lpstr>Single focus area mapping</vt:lpstr>
      <vt:lpstr>Dashboard - Blended focus areas</vt:lpstr>
      <vt:lpstr>Blended focus area mapping</vt:lpstr>
      <vt:lpstr>NESA page</vt:lpstr>
      <vt:lpstr>Copyright page</vt:lpstr>
      <vt:lpstr>Dropdown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Syllabus mapping tool – Computing Technology 7–10</dc:title>
  <dc:subject/>
  <dc:creator>NSW Department of Education</dc:creator>
  <cp:keywords/>
  <dc:description/>
  <cp:revision/>
  <dcterms:created xsi:type="dcterms:W3CDTF">2024-08-26T03:51:58Z</dcterms:created>
  <dcterms:modified xsi:type="dcterms:W3CDTF">2024-10-22T03:47:03Z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603dfd7-d93a-4381-a340-2995d8282205_Enabled">
    <vt:lpwstr>true</vt:lpwstr>
  </property>
  <property fmtid="{D5CDD505-2E9C-101B-9397-08002B2CF9AE}" pid="3" name="MSIP_Label_b603dfd7-d93a-4381-a340-2995d8282205_SetDate">
    <vt:lpwstr>2024-08-26T04:28:01Z</vt:lpwstr>
  </property>
  <property fmtid="{D5CDD505-2E9C-101B-9397-08002B2CF9AE}" pid="4" name="MSIP_Label_b603dfd7-d93a-4381-a340-2995d8282205_Method">
    <vt:lpwstr>Standard</vt:lpwstr>
  </property>
  <property fmtid="{D5CDD505-2E9C-101B-9397-08002B2CF9AE}" pid="5" name="MSIP_Label_b603dfd7-d93a-4381-a340-2995d8282205_Name">
    <vt:lpwstr>OFFICIAL</vt:lpwstr>
  </property>
  <property fmtid="{D5CDD505-2E9C-101B-9397-08002B2CF9AE}" pid="6" name="MSIP_Label_b603dfd7-d93a-4381-a340-2995d8282205_SiteId">
    <vt:lpwstr>05a0e69a-418a-47c1-9c25-9387261bf991</vt:lpwstr>
  </property>
  <property fmtid="{D5CDD505-2E9C-101B-9397-08002B2CF9AE}" pid="7" name="MSIP_Label_b603dfd7-d93a-4381-a340-2995d8282205_ActionId">
    <vt:lpwstr>27515f60-d302-4f6b-884c-707b76ebdb6e</vt:lpwstr>
  </property>
  <property fmtid="{D5CDD505-2E9C-101B-9397-08002B2CF9AE}" pid="8" name="MSIP_Label_b603dfd7-d93a-4381-a340-2995d8282205_ContentBits">
    <vt:lpwstr>0</vt:lpwstr>
  </property>
  <property fmtid="{D5CDD505-2E9C-101B-9397-08002B2CF9AE}" pid="9" name="ContentTypeId">
    <vt:lpwstr>0x01010028550904603AA64982DCAA86C5CFC06E</vt:lpwstr>
  </property>
  <property fmtid="{D5CDD505-2E9C-101B-9397-08002B2CF9AE}" pid="10" name="MediaServiceImageTags">
    <vt:lpwstr/>
  </property>
</Properties>
</file>